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230" windowHeight="7350" activeTab="0"/>
  </bookViews>
  <sheets>
    <sheet name="Resist 1" sheetId="1" r:id="rId1"/>
  </sheets>
  <externalReferences>
    <externalReference r:id="rId4"/>
  </externalReferences>
  <definedNames>
    <definedName name="anscount" hidden="1">1</definedName>
    <definedName name="_xlnm.Print_Area">'/Speed &amp; Power\Documents and Settings\pnaughton\My Documents\My Work Files\FMHS LCS\[FMHS.xls]A'!$A$1:$X$17</definedName>
    <definedName name="PRINT_AREA_MI">'[1]A'!$A$1:$X$17</definedName>
    <definedName name="TABLE" localSheetId="0">'Resist 1'!$B$153:$B$160</definedName>
  </definedNames>
  <calcPr fullCalcOnLoad="1"/>
</workbook>
</file>

<file path=xl/sharedStrings.xml><?xml version="1.0" encoding="utf-8"?>
<sst xmlns="http://schemas.openxmlformats.org/spreadsheetml/2006/main" count="64" uniqueCount="51">
  <si>
    <t>a</t>
  </si>
  <si>
    <t>b</t>
  </si>
  <si>
    <t>Cp</t>
  </si>
  <si>
    <t>Vk</t>
  </si>
  <si>
    <t>a1</t>
  </si>
  <si>
    <t>a2</t>
  </si>
  <si>
    <t>Beta</t>
  </si>
  <si>
    <t>B/T</t>
  </si>
  <si>
    <t>Fn</t>
  </si>
  <si>
    <t>Vmin</t>
  </si>
  <si>
    <t>V ( fps )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</si>
  <si>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</si>
  <si>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</si>
  <si>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</si>
  <si>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</si>
  <si>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</si>
  <si>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</si>
  <si>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</si>
  <si>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</si>
  <si>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</si>
  <si>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WS</t>
  </si>
  <si>
    <t>Rr</t>
  </si>
  <si>
    <t>lambda</t>
  </si>
  <si>
    <t>ie</t>
  </si>
  <si>
    <t>d</t>
  </si>
  <si>
    <t>Vmax</t>
  </si>
  <si>
    <t>Residuary Resistance - Fung &amp; Leibman Method</t>
  </si>
  <si>
    <t>c</t>
  </si>
  <si>
    <t>e</t>
  </si>
  <si>
    <t>DL</t>
  </si>
  <si>
    <t>TA</t>
  </si>
  <si>
    <t>TW</t>
  </si>
  <si>
    <t>Cx</t>
  </si>
  <si>
    <t>No</t>
  </si>
  <si>
    <t>Sum</t>
  </si>
  <si>
    <t>Cr</t>
  </si>
  <si>
    <t>Cr*1000</t>
  </si>
  <si>
    <t>Cf</t>
  </si>
  <si>
    <t>Rn</t>
  </si>
  <si>
    <t>Rf</t>
  </si>
  <si>
    <t>Ca</t>
  </si>
  <si>
    <t>( kt )</t>
  </si>
  <si>
    <t>Vdes</t>
  </si>
  <si>
    <t>(kt)</t>
  </si>
  <si>
    <t>Cd(app) CPP-1</t>
  </si>
  <si>
    <t>Cd(app) CPP-2</t>
  </si>
  <si>
    <t>Cd(app) FPP-2</t>
  </si>
  <si>
    <t>Cd(app) FPP-1</t>
  </si>
  <si>
    <t>Lwl</t>
  </si>
  <si>
    <t>(ft)</t>
  </si>
  <si>
    <t>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</si>
</sst>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%"/>
    <numFmt numFmtId="171" formatCode="0.0000000000"/>
    <numFmt numFmtId="172" formatCode="0.000000000"/>
    <numFmt numFmtId="173" formatCode="0.00000000"/>
    <numFmt numFmtId="174" formatCode="0.00000000000000000"/>
    <numFmt numFmtId="175" formatCode="0.000000000000"/>
    <numFmt numFmtId="176" formatCode="0.000E+00"/>
    <numFmt numFmtId="177" formatCode="0.0000E+00"/>
    <numFmt numFmtId="178" formatCode="0.000000E+00"/>
    <numFmt numFmtId="179" formatCode="0.0000000000000"/>
    <numFmt numFmtId="180" formatCode="0.00000000000"/>
    <numFmt numFmtId="181" formatCode="0.00000000000000"/>
    <numFmt numFmtId="182" formatCode="0.0E+00"/>
    <numFmt numFmtId="183" formatCode="0E+00"/>
    <numFmt numFmtId="184" formatCode="0.0000000E+00"/>
    <numFmt numFmtId="185" formatCode="0.00000E+00"/>
    <numFmt numFmtId="186" formatCode="0.0E+00;\蜈"/>
    <numFmt numFmtId="187" formatCode="0.0E+00;\⠐"/>
    <numFmt numFmtId="188" formatCode="0E+00;\⠐"/>
    <numFmt numFmtId="189" formatCode="0.0E+00;\᫈"/>
    <numFmt numFmtId="190" formatCode="0.0E+00;\Ⲕ"/>
    <numFmt numFmtId="191" formatCode="0E+00;\Ⲕ"/>
    <numFmt numFmtId="192" formatCode="&quot;$&quot;#,##0.00"/>
    <numFmt numFmtId="193" formatCode="0.000000000000000"/>
    <numFmt numFmtId="194" formatCode="0.0000000000000000"/>
    <numFmt numFmtId="195" formatCode="0.00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_)"/>
    <numFmt numFmtId="20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15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11" fontId="4" fillId="0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168" fontId="4" fillId="34" borderId="0" xfId="0" applyNumberFormat="1" applyFont="1" applyFill="1" applyAlignment="1">
      <alignment/>
    </xf>
    <xf numFmtId="165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165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75"/>
          <c:w val="0.83575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'Resist 1'!$A$144</c:f>
              <c:strCache>
                <c:ptCount val="1"/>
                <c:pt idx="0">
                  <c:v>Rr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'Resist 1'!$B$69:$Z$69</c:f>
              <c:numCache/>
            </c:numRef>
          </c:xVal>
          <c:yVal>
            <c:numRef>
              <c:f>'Resist 1'!$B$144:$Z$144</c:f>
              <c:numCache/>
            </c:numRef>
          </c:yVal>
          <c:smooth val="1"/>
        </c:ser>
        <c:ser>
          <c:idx val="3"/>
          <c:order val="1"/>
          <c:tx>
            <c:strRef>
              <c:f>'Resist 1'!$A$149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'Resist 1'!$B$69:$Z$69</c:f>
              <c:numCache/>
            </c:numRef>
          </c:xVal>
          <c:yVal>
            <c:numRef>
              <c:f>'Resist 1'!$B$149:$Z$149</c:f>
              <c:numCache/>
            </c:numRef>
          </c:yVal>
          <c:smooth val="1"/>
        </c:ser>
        <c:axId val="35532204"/>
        <c:axId val="51354381"/>
      </c:scatterChart>
      <c:valAx>
        <c:axId val="355322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crossBetween val="midCat"/>
        <c:dispUnits/>
      </c:valAx>
      <c:valAx>
        <c:axId val="513543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2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07"/>
          <c:w val="0.0977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27</xdr:col>
      <xdr:colOff>314325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8210550" y="38100"/>
        <a:ext cx="77914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eed%20&amp;%20Power\Documents%20and%20Settings\pnaughton\My%20Documents\My%20Work%20Files\FMHS%20LCS\FM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">
          <cell r="A1" t="str">
            <v>Worksheet for series 62/65 planning hull performance prediction </v>
          </cell>
          <cell r="W1" t="str">
            <v> </v>
          </cell>
        </row>
        <row r="2">
          <cell r="A2" t="str">
            <v>ref. Dejan Radojcic SNAME SE 2/85</v>
          </cell>
          <cell r="O2" t="str">
            <v> </v>
          </cell>
          <cell r="P2" t="str">
            <v>RESULTS</v>
          </cell>
          <cell r="R2" t="str">
            <v> </v>
          </cell>
          <cell r="X2" t="str">
            <v>|</v>
          </cell>
        </row>
        <row r="3">
          <cell r="D3" t="str">
            <v>||</v>
          </cell>
          <cell r="E3" t="str">
            <v>INPUT VALUES BELOW</v>
          </cell>
          <cell r="H3" t="str">
            <v>||</v>
          </cell>
          <cell r="L3" t="str">
            <v>||</v>
          </cell>
          <cell r="M3" t="str">
            <v>-</v>
          </cell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|</v>
          </cell>
        </row>
        <row r="4">
          <cell r="D4" t="str">
            <v>||</v>
          </cell>
          <cell r="E4" t="str">
            <v>-</v>
          </cell>
          <cell r="F4" t="str">
            <v>-</v>
          </cell>
          <cell r="G4" t="str">
            <v>-</v>
          </cell>
          <cell r="H4" t="str">
            <v>||</v>
          </cell>
          <cell r="I4" t="str">
            <v>CURRENT</v>
          </cell>
          <cell r="L4" t="str">
            <v>||</v>
          </cell>
          <cell r="M4" t="str">
            <v>FROUDE #</v>
          </cell>
          <cell r="N4" t="str">
            <v>||</v>
          </cell>
          <cell r="O4" t="str">
            <v>VELOC (kts)</v>
          </cell>
          <cell r="P4" t="str">
            <v>||</v>
          </cell>
          <cell r="Q4" t="str">
            <v>R/DISP</v>
          </cell>
          <cell r="R4" t="str">
            <v>||</v>
          </cell>
          <cell r="S4" t="str">
            <v>RESIST</v>
          </cell>
          <cell r="T4" t="str">
            <v>||</v>
          </cell>
          <cell r="U4" t="str">
            <v>EHP</v>
          </cell>
          <cell r="V4" t="str">
            <v>||</v>
          </cell>
          <cell r="W4" t="str">
            <v>TRIM</v>
          </cell>
          <cell r="X4" t="str">
            <v>|</v>
          </cell>
        </row>
        <row r="5">
          <cell r="A5" t="str">
            <v>BOAT</v>
          </cell>
          <cell r="D5" t="str">
            <v>||</v>
          </cell>
          <cell r="E5" t="str">
            <v>FMHS</v>
          </cell>
          <cell r="F5" t="str">
            <v>Cp</v>
          </cell>
          <cell r="G5">
            <v>0.67</v>
          </cell>
          <cell r="H5" t="str">
            <v>||</v>
          </cell>
          <cell r="I5" t="str">
            <v>AP/V^2/3</v>
          </cell>
          <cell r="J5" t="str">
            <v>=</v>
          </cell>
          <cell r="K5">
            <v>6.103862046702988</v>
          </cell>
          <cell r="L5" t="str">
            <v>||</v>
          </cell>
          <cell r="M5">
            <v>1</v>
          </cell>
          <cell r="N5" t="str">
            <v>||</v>
          </cell>
          <cell r="O5">
            <v>21.05788328052745</v>
          </cell>
          <cell r="P5" t="str">
            <v>||</v>
          </cell>
          <cell r="Q5">
            <v>0.04329602942904412</v>
          </cell>
          <cell r="R5" t="str">
            <v>||</v>
          </cell>
          <cell r="S5">
            <v>167947.0299964393</v>
          </cell>
          <cell r="T5" t="str">
            <v>||</v>
          </cell>
          <cell r="U5">
            <v>10860.604590827099</v>
          </cell>
          <cell r="V5" t="str">
            <v>||</v>
          </cell>
          <cell r="W5">
            <v>0.11855422292844864</v>
          </cell>
          <cell r="X5" t="str">
            <v>|</v>
          </cell>
        </row>
        <row r="6">
          <cell r="A6" t="str">
            <v>DISPLACEMENT (LBS)</v>
          </cell>
          <cell r="D6" t="str">
            <v>||</v>
          </cell>
          <cell r="E6">
            <v>3879040</v>
          </cell>
          <cell r="F6" t="str">
            <v> </v>
          </cell>
          <cell r="G6" t="str">
            <v> </v>
          </cell>
          <cell r="H6" t="str">
            <v>||</v>
          </cell>
          <cell r="I6" t="str">
            <v>100 LCG/LP</v>
          </cell>
          <cell r="K6">
            <v>43.4</v>
          </cell>
          <cell r="L6" t="str">
            <v>||</v>
          </cell>
          <cell r="M6">
            <v>1.25</v>
          </cell>
          <cell r="N6" t="str">
            <v>||</v>
          </cell>
          <cell r="O6">
            <v>26.32235410065931</v>
          </cell>
          <cell r="P6" t="str">
            <v>||</v>
          </cell>
          <cell r="Q6">
            <v>0.07130032562763658</v>
          </cell>
          <cell r="R6" t="str">
            <v>||</v>
          </cell>
          <cell r="S6">
            <v>276576.8151226274</v>
          </cell>
          <cell r="T6" t="str">
            <v>||</v>
          </cell>
          <cell r="U6">
            <v>22356.68761231465</v>
          </cell>
          <cell r="V6" t="str">
            <v>||</v>
          </cell>
          <cell r="W6">
            <v>1.468573178158099</v>
          </cell>
          <cell r="X6" t="str">
            <v>|</v>
          </cell>
        </row>
        <row r="7">
          <cell r="A7" t="str">
            <v>LP (FT) - Chine Length</v>
          </cell>
          <cell r="D7" t="str">
            <v>||</v>
          </cell>
          <cell r="E7">
            <v>272.70009600000003</v>
          </cell>
          <cell r="F7" t="str">
            <v> </v>
          </cell>
          <cell r="G7" t="str">
            <v> </v>
          </cell>
          <cell r="H7" t="str">
            <v>||</v>
          </cell>
          <cell r="I7" t="str">
            <v>LP/BPA</v>
          </cell>
          <cell r="J7" t="str">
            <v>=</v>
          </cell>
          <cell r="K7">
            <v>6.73581847649919</v>
          </cell>
          <cell r="L7" t="str">
            <v>||</v>
          </cell>
          <cell r="M7">
            <v>1.5</v>
          </cell>
          <cell r="N7" t="str">
            <v>||</v>
          </cell>
          <cell r="O7">
            <v>31.586824920791173</v>
          </cell>
          <cell r="P7" t="str">
            <v>||</v>
          </cell>
          <cell r="Q7">
            <v>0.08152689429596083</v>
          </cell>
          <cell r="R7" t="str">
            <v>||</v>
          </cell>
          <cell r="S7">
            <v>316246.0840498039</v>
          </cell>
          <cell r="T7" t="str">
            <v>||</v>
          </cell>
          <cell r="U7">
            <v>30675.954844231645</v>
          </cell>
          <cell r="V7" t="str">
            <v>||</v>
          </cell>
          <cell r="W7">
            <v>2.090667655115989</v>
          </cell>
          <cell r="X7" t="str">
            <v>|</v>
          </cell>
        </row>
        <row r="8">
          <cell r="A8" t="str">
            <v>BPA (FT) - Mean B over chines</v>
          </cell>
          <cell r="D8" t="str">
            <v>||</v>
          </cell>
          <cell r="E8">
            <v>40.485072</v>
          </cell>
          <cell r="F8" t="str">
            <v> </v>
          </cell>
          <cell r="H8" t="str">
            <v>||</v>
          </cell>
          <cell r="L8" t="str">
            <v>||</v>
          </cell>
          <cell r="M8">
            <v>1.75</v>
          </cell>
          <cell r="N8" t="str">
            <v>||</v>
          </cell>
          <cell r="O8">
            <v>36.851295740923035</v>
          </cell>
          <cell r="P8" t="str">
            <v>||</v>
          </cell>
          <cell r="Q8">
            <v>0.08799903113100951</v>
          </cell>
          <cell r="R8" t="str">
            <v>||</v>
          </cell>
          <cell r="S8">
            <v>341351.76171843114</v>
          </cell>
          <cell r="T8" t="str">
            <v>||</v>
          </cell>
          <cell r="U8">
            <v>38629.74768501857</v>
          </cell>
          <cell r="V8" t="str">
            <v>||</v>
          </cell>
          <cell r="W8">
            <v>2.1643436697740377</v>
          </cell>
          <cell r="X8" t="str">
            <v>|</v>
          </cell>
        </row>
        <row r="9">
          <cell r="A9" t="str">
            <v>BETA (DEG)</v>
          </cell>
          <cell r="D9" t="str">
            <v>||</v>
          </cell>
          <cell r="E9">
            <v>19</v>
          </cell>
          <cell r="H9" t="str">
            <v>||</v>
          </cell>
          <cell r="I9" t="str">
            <v>ACCEPTABLE RANGE</v>
          </cell>
          <cell r="L9" t="str">
            <v>||</v>
          </cell>
          <cell r="M9">
            <v>2</v>
          </cell>
          <cell r="N9" t="str">
            <v>||</v>
          </cell>
          <cell r="O9">
            <v>42.1157665610549</v>
          </cell>
          <cell r="P9" t="str">
            <v>||</v>
          </cell>
          <cell r="Q9">
            <v>0.09421965683542517</v>
          </cell>
          <cell r="R9" t="str">
            <v>||</v>
          </cell>
          <cell r="S9">
            <v>365481.81765088765</v>
          </cell>
          <cell r="T9" t="str">
            <v>||</v>
          </cell>
          <cell r="U9">
            <v>47269.11225196681</v>
          </cell>
          <cell r="V9" t="str">
            <v>||</v>
          </cell>
          <cell r="W9">
            <v>2.3328223525706937</v>
          </cell>
          <cell r="X9" t="str">
            <v>|</v>
          </cell>
        </row>
        <row r="10">
          <cell r="A10" t="str">
            <v>AP (SQ-FT)</v>
          </cell>
          <cell r="D10" t="str">
            <v>||</v>
          </cell>
          <cell r="E10">
            <v>9418.192560000001</v>
          </cell>
          <cell r="G10">
            <v>9163.434907402538</v>
          </cell>
          <cell r="H10" t="str">
            <v>||</v>
          </cell>
          <cell r="I10" t="str">
            <v>AP/V^2/3</v>
          </cell>
          <cell r="K10" t="str">
            <v>4.25-9.5</v>
          </cell>
          <cell r="L10" t="str">
            <v>||</v>
          </cell>
          <cell r="M10">
            <v>2.5</v>
          </cell>
          <cell r="N10" t="str">
            <v>||</v>
          </cell>
          <cell r="O10">
            <v>52.64470820131862</v>
          </cell>
          <cell r="P10" t="str">
            <v>||</v>
          </cell>
          <cell r="Q10">
            <v>0.11626816779858437</v>
          </cell>
          <cell r="R10" t="str">
            <v>||</v>
          </cell>
          <cell r="S10">
            <v>451008.87361742073</v>
          </cell>
          <cell r="T10" t="str">
            <v>||</v>
          </cell>
          <cell r="U10">
            <v>72913.30253677256</v>
          </cell>
          <cell r="V10" t="str">
            <v>||</v>
          </cell>
          <cell r="W10">
            <v>2.7282705751529557</v>
          </cell>
          <cell r="X10" t="str">
            <v>|</v>
          </cell>
        </row>
        <row r="11">
          <cell r="A11" t="str">
            <v>LCG (FR TRANS) (FT)</v>
          </cell>
          <cell r="D11" t="str">
            <v>||</v>
          </cell>
          <cell r="E11">
            <v>118.351841664</v>
          </cell>
          <cell r="H11" t="str">
            <v>||</v>
          </cell>
          <cell r="I11" t="str">
            <v>100 LCG/LP</v>
          </cell>
          <cell r="K11" t="str">
            <v>30-44.8</v>
          </cell>
          <cell r="L11" t="str">
            <v>||</v>
          </cell>
          <cell r="M11">
            <v>3</v>
          </cell>
          <cell r="N11" t="str">
            <v>||</v>
          </cell>
          <cell r="O11">
            <v>63.173649841582346</v>
          </cell>
          <cell r="P11" t="str">
            <v>||</v>
          </cell>
          <cell r="Q11">
            <v>0.1256113419138342</v>
          </cell>
          <cell r="R11" t="str">
            <v>||</v>
          </cell>
          <cell r="S11">
            <v>487251.41973743937</v>
          </cell>
          <cell r="T11" t="str">
            <v>||</v>
          </cell>
          <cell r="U11">
            <v>94527.0364030787</v>
          </cell>
          <cell r="V11" t="str">
            <v>||</v>
          </cell>
          <cell r="W11">
            <v>3.5449278636087707</v>
          </cell>
          <cell r="X11" t="str">
            <v>|</v>
          </cell>
        </row>
        <row r="12">
          <cell r="A12" t="str">
            <v>VOLUME (CALCULATED)</v>
          </cell>
          <cell r="D12" t="str">
            <v>||</v>
          </cell>
          <cell r="E12">
            <v>60610</v>
          </cell>
          <cell r="H12" t="str">
            <v>||</v>
          </cell>
          <cell r="I12" t="str">
            <v>LP/BPA</v>
          </cell>
          <cell r="K12" t="str">
            <v>2.36-6.73</v>
          </cell>
          <cell r="L12" t="str">
            <v>||</v>
          </cell>
          <cell r="M12">
            <v>3.5</v>
          </cell>
          <cell r="N12" t="str">
            <v>||</v>
          </cell>
          <cell r="O12">
            <v>73.70259148184607</v>
          </cell>
          <cell r="P12" t="str">
            <v>||</v>
          </cell>
          <cell r="Q12">
            <v>0.13409262811574071</v>
          </cell>
          <cell r="R12" t="str">
            <v>||</v>
          </cell>
          <cell r="S12">
            <v>520150.6681660829</v>
          </cell>
          <cell r="T12" t="str">
            <v>||</v>
          </cell>
          <cell r="U12">
            <v>117727.75958908827</v>
          </cell>
          <cell r="V12" t="str">
            <v>||</v>
          </cell>
          <cell r="W12">
            <v>4.441939573152796</v>
          </cell>
          <cell r="X12" t="str">
            <v>|</v>
          </cell>
        </row>
        <row r="13">
          <cell r="A13" t="str">
            <v>SERIES</v>
          </cell>
          <cell r="C13" t="str">
            <v>SER65 Z=1</v>
          </cell>
          <cell r="D13" t="str">
            <v>||</v>
          </cell>
          <cell r="E13">
            <v>0</v>
          </cell>
          <cell r="H13" t="str">
            <v>||</v>
          </cell>
          <cell r="I13" t="str">
            <v>BETA</v>
          </cell>
          <cell r="K13" t="str">
            <v>13-37.4</v>
          </cell>
          <cell r="L13" t="str">
            <v>||</v>
          </cell>
          <cell r="M13">
            <v>4</v>
          </cell>
          <cell r="N13" t="str">
            <v>||</v>
          </cell>
          <cell r="O13">
            <v>84.2315331221098</v>
          </cell>
          <cell r="P13" t="str">
            <v>||</v>
          </cell>
          <cell r="Q13">
            <v>0.14286070439129187</v>
          </cell>
          <cell r="R13" t="str">
            <v>||</v>
          </cell>
          <cell r="S13">
            <v>554162.3867619968</v>
          </cell>
          <cell r="T13" t="str">
            <v>||</v>
          </cell>
          <cell r="U13">
            <v>143343.7331248703</v>
          </cell>
          <cell r="V13" t="str">
            <v>||</v>
          </cell>
          <cell r="W13">
            <v>4.699267494471241</v>
          </cell>
          <cell r="X13" t="str">
            <v>|</v>
          </cell>
        </row>
        <row r="14">
          <cell r="A14" t="str">
            <v> </v>
          </cell>
          <cell r="C14" t="str">
            <v>SER62 Z=0</v>
          </cell>
          <cell r="D14" t="str">
            <v>||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||</v>
          </cell>
          <cell r="L14" t="str">
            <v>||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-</v>
          </cell>
          <cell r="X14" t="str">
            <v>|</v>
          </cell>
        </row>
        <row r="15">
          <cell r="A15" t="str">
            <v>Interpolated Speeds (kts)</v>
          </cell>
          <cell r="E15">
            <v>42</v>
          </cell>
          <cell r="O15">
            <v>42</v>
          </cell>
          <cell r="Q15">
            <v>0.09403895611742914</v>
          </cell>
          <cell r="S15">
            <v>364780.8723377523</v>
          </cell>
          <cell r="U15">
            <v>47043.2894953016</v>
          </cell>
          <cell r="W15">
            <v>2.3284788680284634</v>
          </cell>
        </row>
        <row r="16">
          <cell r="E16">
            <v>50</v>
          </cell>
          <cell r="O16">
            <v>50</v>
          </cell>
          <cell r="Q16">
            <v>0.11108074293515607</v>
          </cell>
          <cell r="S16">
            <v>430886.6450751878</v>
          </cell>
          <cell r="U16">
            <v>66328.24698002945</v>
          </cell>
          <cell r="W16">
            <v>2.6054240493357437</v>
          </cell>
        </row>
        <row r="17">
          <cell r="A17" t="str">
            <v> </v>
          </cell>
          <cell r="D17" t="str">
            <v>||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||</v>
          </cell>
          <cell r="L17" t="str">
            <v>||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-</v>
          </cell>
          <cell r="X17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PageLayoutView="0" workbookViewId="0" topLeftCell="K1">
      <selection activeCell="M38" sqref="M38"/>
    </sheetView>
  </sheetViews>
  <sheetFormatPr defaultColWidth="5.8515625" defaultRowHeight="12.75"/>
  <cols>
    <col min="1" max="4" width="8.7109375" style="2" customWidth="1"/>
    <col min="5" max="5" width="8.7109375" style="3" customWidth="1"/>
    <col min="6" max="21" width="8.7109375" style="2" customWidth="1"/>
    <col min="22" max="26" width="9.28125" style="2" customWidth="1"/>
    <col min="27" max="16384" width="5.8515625" style="2" customWidth="1"/>
  </cols>
  <sheetData>
    <row r="1" spans="1:21" ht="18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1"/>
      <c r="Q1" s="1"/>
      <c r="R1" s="1"/>
      <c r="S1" s="1"/>
      <c r="T1" s="1"/>
      <c r="U1" s="1"/>
    </row>
    <row r="3" spans="1:14" ht="8.25">
      <c r="A3" s="4" t="s">
        <v>0</v>
      </c>
      <c r="B3" s="5">
        <v>-0.2</v>
      </c>
      <c r="D3" s="4" t="s">
        <v>33</v>
      </c>
      <c r="E3" s="6" t="s">
        <v>6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</row>
    <row r="4" spans="1:14" ht="8.25">
      <c r="A4" s="4" t="s">
        <v>1</v>
      </c>
      <c r="B4" s="5">
        <v>0.75</v>
      </c>
      <c r="D4" s="4">
        <v>0</v>
      </c>
      <c r="E4" s="6">
        <v>-1.49978</v>
      </c>
      <c r="F4" s="4"/>
      <c r="G4" s="4"/>
      <c r="H4" s="4"/>
      <c r="I4" s="4"/>
      <c r="J4" s="4"/>
      <c r="K4" s="4"/>
      <c r="L4" s="4"/>
      <c r="M4" s="4"/>
      <c r="N4" s="4"/>
    </row>
    <row r="5" spans="1:14" ht="8.25">
      <c r="A5" s="4" t="s">
        <v>27</v>
      </c>
      <c r="B5" s="5">
        <v>0.035</v>
      </c>
      <c r="D5" s="4">
        <v>1</v>
      </c>
      <c r="E5" s="6">
        <v>-3.47599</v>
      </c>
      <c r="F5" s="4">
        <v>1</v>
      </c>
      <c r="G5" s="4"/>
      <c r="H5" s="4"/>
      <c r="I5" s="4"/>
      <c r="J5" s="4"/>
      <c r="K5" s="4"/>
      <c r="L5" s="4"/>
      <c r="M5" s="4"/>
      <c r="N5" s="4"/>
    </row>
    <row r="6" spans="1:14" ht="8.25">
      <c r="A6" s="4" t="s">
        <v>24</v>
      </c>
      <c r="B6" s="5">
        <v>-0.7</v>
      </c>
      <c r="D6" s="4">
        <v>2</v>
      </c>
      <c r="E6" s="6">
        <v>-7.24832</v>
      </c>
      <c r="F6" s="4"/>
      <c r="G6" s="4">
        <v>1</v>
      </c>
      <c r="H6" s="4"/>
      <c r="I6" s="4"/>
      <c r="J6" s="4"/>
      <c r="K6" s="4"/>
      <c r="L6" s="4"/>
      <c r="M6" s="4"/>
      <c r="N6" s="4"/>
    </row>
    <row r="7" spans="1:14" ht="8.25">
      <c r="A7" s="4" t="s">
        <v>28</v>
      </c>
      <c r="B7" s="5">
        <v>-1.93</v>
      </c>
      <c r="D7" s="4">
        <v>3</v>
      </c>
      <c r="E7" s="6">
        <v>3.73258</v>
      </c>
      <c r="F7" s="4"/>
      <c r="G7" s="4"/>
      <c r="H7" s="4">
        <v>1</v>
      </c>
      <c r="I7" s="4"/>
      <c r="J7" s="4"/>
      <c r="K7" s="4"/>
      <c r="L7" s="4"/>
      <c r="M7" s="4"/>
      <c r="N7" s="4"/>
    </row>
    <row r="8" spans="4:14" ht="8.25">
      <c r="D8" s="4">
        <v>4</v>
      </c>
      <c r="E8" s="6">
        <v>-9.11864</v>
      </c>
      <c r="F8" s="4"/>
      <c r="G8" s="4"/>
      <c r="H8" s="4"/>
      <c r="I8" s="4">
        <v>1</v>
      </c>
      <c r="J8" s="4"/>
      <c r="K8" s="4"/>
      <c r="L8" s="4"/>
      <c r="M8" s="4"/>
      <c r="N8" s="4"/>
    </row>
    <row r="9" spans="1:14" ht="8.25">
      <c r="A9" s="4" t="s">
        <v>29</v>
      </c>
      <c r="B9" s="19">
        <v>48.24802616944068</v>
      </c>
      <c r="D9" s="4">
        <v>5</v>
      </c>
      <c r="E9" s="6">
        <v>4.00382</v>
      </c>
      <c r="F9" s="4"/>
      <c r="G9" s="4"/>
      <c r="H9" s="4"/>
      <c r="I9" s="4"/>
      <c r="J9" s="4">
        <v>1</v>
      </c>
      <c r="K9" s="4"/>
      <c r="L9" s="4"/>
      <c r="M9" s="4"/>
      <c r="N9" s="4"/>
    </row>
    <row r="10" spans="1:14" ht="8.25">
      <c r="A10" s="4" t="s">
        <v>30</v>
      </c>
      <c r="B10" s="20">
        <v>0.058</v>
      </c>
      <c r="D10" s="4">
        <v>6</v>
      </c>
      <c r="E10" s="6">
        <v>-0.432155</v>
      </c>
      <c r="F10" s="4"/>
      <c r="G10" s="4"/>
      <c r="H10" s="4"/>
      <c r="I10" s="4"/>
      <c r="J10" s="4"/>
      <c r="K10" s="4"/>
      <c r="L10" s="4">
        <v>1</v>
      </c>
      <c r="M10" s="4"/>
      <c r="N10" s="4"/>
    </row>
    <row r="11" spans="1:14" ht="8.25">
      <c r="A11" s="4" t="s">
        <v>2</v>
      </c>
      <c r="B11" s="20">
        <v>0.5970744680851064</v>
      </c>
      <c r="D11" s="4">
        <v>7</v>
      </c>
      <c r="E11" s="6">
        <v>-0.904908</v>
      </c>
      <c r="F11" s="4"/>
      <c r="G11" s="4"/>
      <c r="H11" s="4"/>
      <c r="I11" s="4"/>
      <c r="J11" s="4"/>
      <c r="K11" s="4"/>
      <c r="L11" s="4"/>
      <c r="M11" s="4">
        <v>1</v>
      </c>
      <c r="N11" s="4"/>
    </row>
    <row r="12" spans="1:14" ht="8.25">
      <c r="A12" s="4" t="s">
        <v>31</v>
      </c>
      <c r="B12" s="20">
        <v>0.553</v>
      </c>
      <c r="D12" s="4">
        <v>8</v>
      </c>
      <c r="E12" s="6">
        <v>0.479236</v>
      </c>
      <c r="F12" s="4">
        <v>2</v>
      </c>
      <c r="G12" s="4"/>
      <c r="H12" s="4"/>
      <c r="I12" s="4"/>
      <c r="J12" s="4"/>
      <c r="K12" s="4"/>
      <c r="L12" s="4"/>
      <c r="M12" s="4"/>
      <c r="N12" s="4"/>
    </row>
    <row r="13" spans="1:14" ht="8.25">
      <c r="A13" s="4" t="s">
        <v>7</v>
      </c>
      <c r="B13" s="20">
        <v>3.262051743973306</v>
      </c>
      <c r="D13" s="4">
        <v>9</v>
      </c>
      <c r="E13" s="6">
        <v>3.59087</v>
      </c>
      <c r="F13" s="4">
        <v>1</v>
      </c>
      <c r="G13" s="4">
        <v>1</v>
      </c>
      <c r="H13" s="4"/>
      <c r="I13" s="4"/>
      <c r="J13" s="4"/>
      <c r="K13" s="4"/>
      <c r="L13" s="4"/>
      <c r="M13" s="4"/>
      <c r="N13" s="4"/>
    </row>
    <row r="14" spans="1:14" ht="8.25">
      <c r="A14" s="4" t="s">
        <v>23</v>
      </c>
      <c r="B14" s="20">
        <v>8.8</v>
      </c>
      <c r="D14" s="4">
        <v>10</v>
      </c>
      <c r="E14" s="6">
        <v>-0.65829</v>
      </c>
      <c r="F14" s="4">
        <v>1</v>
      </c>
      <c r="G14" s="4"/>
      <c r="H14" s="4">
        <v>1</v>
      </c>
      <c r="I14" s="4"/>
      <c r="J14" s="4"/>
      <c r="K14" s="4"/>
      <c r="L14" s="4"/>
      <c r="M14" s="4"/>
      <c r="N14" s="4"/>
    </row>
    <row r="15" spans="1:14" ht="8.25">
      <c r="A15" s="4" t="s">
        <v>32</v>
      </c>
      <c r="B15" s="20">
        <v>0.752</v>
      </c>
      <c r="D15" s="4">
        <v>11</v>
      </c>
      <c r="E15" s="6">
        <v>6.47248</v>
      </c>
      <c r="F15" s="4">
        <v>1</v>
      </c>
      <c r="G15" s="4"/>
      <c r="H15" s="4"/>
      <c r="I15" s="4">
        <v>1</v>
      </c>
      <c r="J15" s="4"/>
      <c r="K15" s="4"/>
      <c r="L15" s="4"/>
      <c r="M15" s="4"/>
      <c r="N15" s="4"/>
    </row>
    <row r="16" spans="1:14" ht="8.25">
      <c r="A16" s="4"/>
      <c r="D16" s="4">
        <v>12</v>
      </c>
      <c r="E16" s="6">
        <v>1.56312</v>
      </c>
      <c r="F16" s="4">
        <v>1</v>
      </c>
      <c r="G16" s="4"/>
      <c r="H16" s="4"/>
      <c r="I16" s="4"/>
      <c r="J16" s="4">
        <v>1</v>
      </c>
      <c r="K16" s="4"/>
      <c r="L16" s="4"/>
      <c r="M16" s="4"/>
      <c r="N16" s="4"/>
    </row>
    <row r="17" spans="4:14" ht="8.25">
      <c r="D17" s="4">
        <v>13</v>
      </c>
      <c r="E17" s="6">
        <v>-0.443928</v>
      </c>
      <c r="F17" s="4">
        <v>1</v>
      </c>
      <c r="G17" s="4"/>
      <c r="H17" s="4"/>
      <c r="I17" s="4"/>
      <c r="J17" s="4"/>
      <c r="K17" s="4">
        <v>1</v>
      </c>
      <c r="L17" s="4"/>
      <c r="M17" s="4"/>
      <c r="N17" s="4"/>
    </row>
    <row r="18" spans="1:14" ht="8.25">
      <c r="A18" s="4" t="s">
        <v>13</v>
      </c>
      <c r="B18" s="8">
        <f>(B9*0.034977)^0.5</f>
        <v>1.2990655146406307</v>
      </c>
      <c r="D18" s="4">
        <v>14</v>
      </c>
      <c r="E18" s="6">
        <v>0.192317</v>
      </c>
      <c r="F18" s="4">
        <v>1</v>
      </c>
      <c r="G18" s="4"/>
      <c r="H18" s="4"/>
      <c r="I18" s="4"/>
      <c r="J18" s="4"/>
      <c r="K18" s="4"/>
      <c r="L18" s="4">
        <v>1</v>
      </c>
      <c r="M18" s="4"/>
      <c r="N18" s="4"/>
    </row>
    <row r="19" spans="1:14" ht="8.25">
      <c r="A19" s="4" t="s">
        <v>14</v>
      </c>
      <c r="B19" s="8">
        <f>B10</f>
        <v>0.058</v>
      </c>
      <c r="D19" s="4">
        <v>15</v>
      </c>
      <c r="E19" s="6">
        <v>0.531804</v>
      </c>
      <c r="F19" s="4">
        <v>1</v>
      </c>
      <c r="G19" s="4"/>
      <c r="H19" s="4"/>
      <c r="I19" s="4"/>
      <c r="J19" s="4"/>
      <c r="K19" s="4"/>
      <c r="L19" s="4"/>
      <c r="M19" s="4"/>
      <c r="N19" s="4">
        <v>1</v>
      </c>
    </row>
    <row r="20" spans="1:14" ht="8.25">
      <c r="A20" s="4" t="s">
        <v>15</v>
      </c>
      <c r="B20" s="8">
        <f>B11^2</f>
        <v>0.35649792043911277</v>
      </c>
      <c r="D20" s="4">
        <v>16</v>
      </c>
      <c r="E20" s="6">
        <v>1.54084</v>
      </c>
      <c r="F20" s="4"/>
      <c r="G20" s="4">
        <v>2</v>
      </c>
      <c r="H20" s="4"/>
      <c r="I20" s="4"/>
      <c r="J20" s="4"/>
      <c r="K20" s="4"/>
      <c r="L20" s="4"/>
      <c r="M20" s="4"/>
      <c r="N20" s="4"/>
    </row>
    <row r="21" spans="1:14" ht="8.25">
      <c r="A21" s="4" t="s">
        <v>16</v>
      </c>
      <c r="B21" s="8">
        <f>B12</f>
        <v>0.553</v>
      </c>
      <c r="D21" s="4">
        <v>17</v>
      </c>
      <c r="E21" s="6">
        <v>5.96974</v>
      </c>
      <c r="F21" s="4"/>
      <c r="G21" s="4">
        <v>1</v>
      </c>
      <c r="H21" s="4"/>
      <c r="I21" s="4">
        <v>1</v>
      </c>
      <c r="J21" s="4"/>
      <c r="K21" s="4"/>
      <c r="L21" s="4"/>
      <c r="M21" s="4"/>
      <c r="N21" s="4"/>
    </row>
    <row r="22" spans="1:14" ht="8.25">
      <c r="A22" s="4" t="s">
        <v>17</v>
      </c>
      <c r="B22" s="8">
        <f>B13</f>
        <v>3.262051743973306</v>
      </c>
      <c r="D22" s="4">
        <v>18</v>
      </c>
      <c r="E22" s="6">
        <v>3.80242</v>
      </c>
      <c r="F22" s="4"/>
      <c r="G22" s="4">
        <v>1</v>
      </c>
      <c r="H22" s="4"/>
      <c r="I22" s="4"/>
      <c r="J22" s="4">
        <v>1</v>
      </c>
      <c r="K22" s="4"/>
      <c r="L22" s="4"/>
      <c r="M22" s="4"/>
      <c r="N22" s="4"/>
    </row>
    <row r="23" spans="1:14" ht="8.25">
      <c r="A23" s="4" t="s">
        <v>18</v>
      </c>
      <c r="B23" s="8">
        <f>LN(90-B14)</f>
        <v>4.396915247167632</v>
      </c>
      <c r="D23" s="4">
        <v>19</v>
      </c>
      <c r="E23" s="6">
        <v>0.297322</v>
      </c>
      <c r="F23" s="4"/>
      <c r="G23" s="4">
        <v>1</v>
      </c>
      <c r="H23" s="4"/>
      <c r="I23" s="4"/>
      <c r="J23" s="4"/>
      <c r="K23" s="4"/>
      <c r="L23" s="4">
        <v>1</v>
      </c>
      <c r="M23" s="4"/>
      <c r="N23" s="4"/>
    </row>
    <row r="24" spans="1:14" ht="8.25">
      <c r="A24" s="4" t="s">
        <v>19</v>
      </c>
      <c r="B24" s="8">
        <f>B15</f>
        <v>0.752</v>
      </c>
      <c r="D24" s="4">
        <v>20</v>
      </c>
      <c r="E24" s="6">
        <v>-1.24786</v>
      </c>
      <c r="F24" s="4"/>
      <c r="G24" s="4">
        <v>1</v>
      </c>
      <c r="H24" s="4"/>
      <c r="I24" s="4"/>
      <c r="J24" s="4"/>
      <c r="K24" s="4"/>
      <c r="L24" s="4"/>
      <c r="M24" s="4"/>
      <c r="N24" s="4">
        <v>1</v>
      </c>
    </row>
    <row r="25" spans="2:14" ht="8.25">
      <c r="B25" s="8"/>
      <c r="D25" s="4">
        <v>21</v>
      </c>
      <c r="E25" s="6">
        <v>-0.8497</v>
      </c>
      <c r="F25" s="4"/>
      <c r="G25" s="4"/>
      <c r="H25" s="4">
        <v>2</v>
      </c>
      <c r="I25" s="4"/>
      <c r="J25" s="4"/>
      <c r="K25" s="4"/>
      <c r="L25" s="4"/>
      <c r="M25" s="4"/>
      <c r="N25" s="4"/>
    </row>
    <row r="26" spans="1:14" ht="8.25">
      <c r="A26" s="4" t="s">
        <v>4</v>
      </c>
      <c r="B26" s="8">
        <v>0.75</v>
      </c>
      <c r="D26" s="4">
        <v>22</v>
      </c>
      <c r="E26" s="6">
        <v>2.20069</v>
      </c>
      <c r="F26" s="4"/>
      <c r="G26" s="4"/>
      <c r="H26" s="4">
        <v>1</v>
      </c>
      <c r="I26" s="4">
        <v>1</v>
      </c>
      <c r="J26" s="4"/>
      <c r="K26" s="4"/>
      <c r="L26" s="4"/>
      <c r="M26" s="4"/>
      <c r="N26" s="4"/>
    </row>
    <row r="27" spans="1:14" ht="8.25">
      <c r="A27" s="4" t="s">
        <v>5</v>
      </c>
      <c r="B27" s="8">
        <v>0.035</v>
      </c>
      <c r="D27" s="4">
        <v>23</v>
      </c>
      <c r="E27" s="6">
        <v>-0.485453</v>
      </c>
      <c r="F27" s="4"/>
      <c r="G27" s="4"/>
      <c r="H27" s="4">
        <v>1</v>
      </c>
      <c r="I27" s="4"/>
      <c r="J27" s="4">
        <v>1</v>
      </c>
      <c r="K27" s="4"/>
      <c r="L27" s="4"/>
      <c r="M27" s="4"/>
      <c r="N27" s="4"/>
    </row>
    <row r="28" spans="2:14" ht="8.25">
      <c r="B28" s="8"/>
      <c r="D28" s="4">
        <v>24</v>
      </c>
      <c r="E28" s="6">
        <v>0.736569</v>
      </c>
      <c r="F28" s="4"/>
      <c r="G28" s="4"/>
      <c r="H28" s="4">
        <v>1</v>
      </c>
      <c r="I28" s="4"/>
      <c r="J28" s="4"/>
      <c r="K28" s="4"/>
      <c r="L28" s="4"/>
      <c r="M28" s="4"/>
      <c r="N28" s="4">
        <v>1</v>
      </c>
    </row>
    <row r="29" spans="1:14" ht="8.25">
      <c r="A29" s="4" t="s">
        <v>22</v>
      </c>
      <c r="B29" s="8">
        <f>(B26*B11+0.034977*B27*B9)</f>
        <v>0.5068708434603283</v>
      </c>
      <c r="D29" s="4">
        <v>25</v>
      </c>
      <c r="E29" s="6">
        <v>-4.19564</v>
      </c>
      <c r="F29" s="4"/>
      <c r="G29" s="4"/>
      <c r="H29" s="4"/>
      <c r="I29" s="4">
        <v>1</v>
      </c>
      <c r="J29" s="4">
        <v>1</v>
      </c>
      <c r="K29" s="4"/>
      <c r="L29" s="4"/>
      <c r="M29" s="4"/>
      <c r="N29" s="4"/>
    </row>
    <row r="30" spans="4:14" ht="8.25">
      <c r="D30" s="4">
        <v>26</v>
      </c>
      <c r="E30" s="6">
        <v>-4.71963</v>
      </c>
      <c r="F30" s="4"/>
      <c r="G30" s="4"/>
      <c r="H30" s="4"/>
      <c r="I30" s="4">
        <v>1</v>
      </c>
      <c r="J30" s="4"/>
      <c r="K30" s="4">
        <v>1</v>
      </c>
      <c r="L30" s="4"/>
      <c r="M30" s="4"/>
      <c r="N30" s="4"/>
    </row>
    <row r="31" spans="1:14" ht="8.25">
      <c r="A31" s="4" t="s">
        <v>20</v>
      </c>
      <c r="B31" s="22">
        <v>17900.513594556494</v>
      </c>
      <c r="D31" s="4">
        <v>27</v>
      </c>
      <c r="E31" s="6">
        <v>3.61101</v>
      </c>
      <c r="F31" s="4"/>
      <c r="G31" s="4"/>
      <c r="H31" s="4"/>
      <c r="I31" s="4">
        <v>1</v>
      </c>
      <c r="J31" s="4"/>
      <c r="K31" s="4"/>
      <c r="L31" s="4"/>
      <c r="M31" s="4"/>
      <c r="N31" s="4">
        <v>1</v>
      </c>
    </row>
    <row r="32" spans="4:14" ht="8.25">
      <c r="D32" s="4">
        <v>28</v>
      </c>
      <c r="E32" s="6">
        <v>-2.5777</v>
      </c>
      <c r="F32" s="4"/>
      <c r="G32" s="4"/>
      <c r="H32" s="4"/>
      <c r="I32" s="4"/>
      <c r="J32" s="4">
        <v>1</v>
      </c>
      <c r="K32" s="4">
        <v>1</v>
      </c>
      <c r="L32" s="4"/>
      <c r="M32" s="4"/>
      <c r="N32" s="4"/>
    </row>
    <row r="33" spans="1:14" ht="8.25">
      <c r="A33" s="4" t="s">
        <v>9</v>
      </c>
      <c r="B33" s="21">
        <v>5</v>
      </c>
      <c r="C33" s="4" t="s">
        <v>41</v>
      </c>
      <c r="D33" s="4">
        <v>29</v>
      </c>
      <c r="E33" s="6">
        <v>0.355756</v>
      </c>
      <c r="F33" s="4"/>
      <c r="G33" s="4"/>
      <c r="H33" s="4"/>
      <c r="I33" s="4"/>
      <c r="J33" s="4">
        <v>1</v>
      </c>
      <c r="K33" s="4"/>
      <c r="L33" s="4">
        <v>1</v>
      </c>
      <c r="M33" s="4"/>
      <c r="N33" s="4"/>
    </row>
    <row r="34" spans="1:14" ht="8.25">
      <c r="A34" s="4" t="s">
        <v>25</v>
      </c>
      <c r="B34" s="21">
        <v>31.9</v>
      </c>
      <c r="C34" s="4" t="s">
        <v>41</v>
      </c>
      <c r="D34" s="4">
        <v>30</v>
      </c>
      <c r="E34" s="6">
        <v>-7.0624</v>
      </c>
      <c r="F34" s="4"/>
      <c r="G34" s="4"/>
      <c r="H34" s="4"/>
      <c r="I34" s="4"/>
      <c r="J34" s="4">
        <v>1</v>
      </c>
      <c r="K34" s="4"/>
      <c r="L34" s="4"/>
      <c r="M34" s="4"/>
      <c r="N34" s="4">
        <v>1</v>
      </c>
    </row>
    <row r="35" spans="1:14" ht="8.25">
      <c r="A35" s="4" t="s">
        <v>42</v>
      </c>
      <c r="B35" s="23">
        <v>29</v>
      </c>
      <c r="C35" s="4" t="s">
        <v>43</v>
      </c>
      <c r="D35" s="4">
        <v>31</v>
      </c>
      <c r="E35" s="6">
        <v>1.83457</v>
      </c>
      <c r="F35" s="4"/>
      <c r="G35" s="4"/>
      <c r="H35" s="4"/>
      <c r="I35" s="4"/>
      <c r="J35" s="4"/>
      <c r="K35" s="4">
        <v>2</v>
      </c>
      <c r="L35" s="4"/>
      <c r="M35" s="4"/>
      <c r="N35" s="4"/>
    </row>
    <row r="36" spans="4:14" ht="8.25">
      <c r="D36" s="4">
        <v>32</v>
      </c>
      <c r="E36" s="6">
        <v>1.27393</v>
      </c>
      <c r="F36" s="4"/>
      <c r="G36" s="4"/>
      <c r="H36" s="4"/>
      <c r="I36" s="4"/>
      <c r="J36" s="4"/>
      <c r="K36" s="4">
        <v>1</v>
      </c>
      <c r="L36" s="4"/>
      <c r="M36" s="4"/>
      <c r="N36" s="4">
        <v>1</v>
      </c>
    </row>
    <row r="37" spans="1:14" ht="8.25">
      <c r="A37" s="4" t="s">
        <v>48</v>
      </c>
      <c r="B37" s="21">
        <v>408.13152</v>
      </c>
      <c r="C37" s="4" t="s">
        <v>49</v>
      </c>
      <c r="D37" s="4">
        <v>33</v>
      </c>
      <c r="E37" s="6">
        <v>0.851453</v>
      </c>
      <c r="F37" s="4"/>
      <c r="G37" s="4"/>
      <c r="H37" s="4"/>
      <c r="I37" s="4"/>
      <c r="J37" s="4"/>
      <c r="K37" s="4"/>
      <c r="L37" s="4"/>
      <c r="M37" s="4"/>
      <c r="N37" s="4">
        <v>2</v>
      </c>
    </row>
    <row r="38" spans="1:14" ht="8.25">
      <c r="A38" s="4" t="s">
        <v>50</v>
      </c>
      <c r="B38" s="19">
        <v>13.859198917836036</v>
      </c>
      <c r="C38" s="4" t="s">
        <v>49</v>
      </c>
      <c r="D38" s="4">
        <v>34</v>
      </c>
      <c r="E38" s="6">
        <v>-0.0338134</v>
      </c>
      <c r="F38" s="4">
        <v>2</v>
      </c>
      <c r="G38" s="4"/>
      <c r="H38" s="4">
        <v>1</v>
      </c>
      <c r="I38" s="4"/>
      <c r="J38" s="4"/>
      <c r="K38" s="4"/>
      <c r="L38" s="4"/>
      <c r="M38" s="4"/>
      <c r="N38" s="4"/>
    </row>
    <row r="39" spans="4:14" ht="8.25">
      <c r="D39" s="4">
        <v>35</v>
      </c>
      <c r="E39" s="6">
        <v>-0.774948</v>
      </c>
      <c r="F39" s="4">
        <v>2</v>
      </c>
      <c r="G39" s="4"/>
      <c r="H39" s="4"/>
      <c r="I39" s="4">
        <v>1</v>
      </c>
      <c r="J39" s="4"/>
      <c r="K39" s="4"/>
      <c r="L39" s="4"/>
      <c r="M39" s="4"/>
      <c r="N39" s="4"/>
    </row>
    <row r="40" spans="1:14" ht="8.25">
      <c r="A40" s="4" t="s">
        <v>44</v>
      </c>
      <c r="B40" s="7">
        <f>-0.000000003938*$B$37^3+0.000009079*$B$37^2-0.008309*$B$37+5.119</f>
        <v>2.972419268527342</v>
      </c>
      <c r="D40" s="4">
        <v>36</v>
      </c>
      <c r="E40" s="9">
        <v>-0.0440869</v>
      </c>
      <c r="F40" s="4">
        <v>2</v>
      </c>
      <c r="G40" s="4"/>
      <c r="H40" s="4"/>
      <c r="I40" s="4"/>
      <c r="J40" s="4"/>
      <c r="K40" s="4"/>
      <c r="L40" s="4">
        <v>1</v>
      </c>
      <c r="M40" s="4"/>
      <c r="N40" s="4"/>
    </row>
    <row r="41" spans="1:14" ht="8.25">
      <c r="A41" s="4" t="s">
        <v>47</v>
      </c>
      <c r="B41" s="7">
        <f>-0.000000001862*B37^3+0.000004615*B37^2-0.004306*B37+3.536</f>
        <v>2.420728027387292</v>
      </c>
      <c r="D41" s="4">
        <v>37</v>
      </c>
      <c r="E41" s="6">
        <v>-0.373967</v>
      </c>
      <c r="F41" s="4">
        <v>1</v>
      </c>
      <c r="G41" s="4">
        <v>1</v>
      </c>
      <c r="H41" s="4">
        <v>1</v>
      </c>
      <c r="I41" s="4"/>
      <c r="J41" s="4"/>
      <c r="K41" s="4"/>
      <c r="L41" s="4"/>
      <c r="M41" s="4"/>
      <c r="N41" s="4"/>
    </row>
    <row r="42" spans="1:14" ht="8.25">
      <c r="A42" s="4" t="s">
        <v>45</v>
      </c>
      <c r="B42" s="7">
        <f>-0.000000002825*B37^3+0.000006639*B37^2-0.007169*B37+3.954</f>
        <v>1.9419202312436452</v>
      </c>
      <c r="D42" s="4">
        <v>38</v>
      </c>
      <c r="E42" s="6">
        <v>-2.3645</v>
      </c>
      <c r="F42" s="4">
        <v>1</v>
      </c>
      <c r="G42" s="4">
        <v>1</v>
      </c>
      <c r="H42" s="4"/>
      <c r="I42" s="4">
        <v>1</v>
      </c>
      <c r="J42" s="4"/>
      <c r="K42" s="4"/>
      <c r="L42" s="4"/>
      <c r="M42" s="4"/>
      <c r="N42" s="4"/>
    </row>
    <row r="43" spans="1:14" ht="8.25">
      <c r="A43" s="4" t="s">
        <v>46</v>
      </c>
      <c r="B43" s="7">
        <f>-0.000000001426*B37^3+0.00000386*B37^2-0.004784*B37+2.86</f>
        <v>1.4535203946857482</v>
      </c>
      <c r="D43" s="4">
        <v>39</v>
      </c>
      <c r="E43" s="6">
        <v>-0.124569</v>
      </c>
      <c r="F43" s="4">
        <v>1</v>
      </c>
      <c r="G43" s="4">
        <v>1</v>
      </c>
      <c r="H43" s="4"/>
      <c r="I43" s="4"/>
      <c r="J43" s="4"/>
      <c r="K43" s="4"/>
      <c r="L43" s="4">
        <v>1</v>
      </c>
      <c r="M43" s="4"/>
      <c r="N43" s="4"/>
    </row>
    <row r="44" spans="4:14" ht="8.25">
      <c r="D44" s="4">
        <v>40</v>
      </c>
      <c r="E44" s="6">
        <v>0.172943</v>
      </c>
      <c r="F44" s="4">
        <v>1</v>
      </c>
      <c r="G44" s="4"/>
      <c r="H44" s="4">
        <v>2</v>
      </c>
      <c r="I44" s="4"/>
      <c r="J44" s="4"/>
      <c r="K44" s="4"/>
      <c r="L44" s="4"/>
      <c r="M44" s="4"/>
      <c r="N44" s="4"/>
    </row>
    <row r="45" spans="1:14" ht="8.25">
      <c r="A45" s="4" t="s">
        <v>40</v>
      </c>
      <c r="B45" s="24">
        <v>0.0004774688541857446</v>
      </c>
      <c r="D45" s="4">
        <v>41</v>
      </c>
      <c r="E45" s="6">
        <v>-0.997143</v>
      </c>
      <c r="F45" s="4">
        <v>1</v>
      </c>
      <c r="G45" s="4"/>
      <c r="H45" s="4">
        <v>1</v>
      </c>
      <c r="I45" s="4">
        <v>1</v>
      </c>
      <c r="J45" s="4"/>
      <c r="K45" s="4"/>
      <c r="L45" s="4"/>
      <c r="M45" s="4"/>
      <c r="N45" s="4"/>
    </row>
    <row r="46" spans="4:14" ht="8.25">
      <c r="D46" s="4">
        <v>42</v>
      </c>
      <c r="E46" s="6">
        <v>0.286339</v>
      </c>
      <c r="F46" s="4">
        <v>1</v>
      </c>
      <c r="G46" s="4"/>
      <c r="H46" s="4">
        <v>1</v>
      </c>
      <c r="I46" s="4"/>
      <c r="J46" s="4"/>
      <c r="K46" s="4">
        <v>1</v>
      </c>
      <c r="L46" s="4"/>
      <c r="M46" s="4"/>
      <c r="N46" s="4"/>
    </row>
    <row r="47" spans="4:14" ht="8.25">
      <c r="D47" s="4">
        <v>43</v>
      </c>
      <c r="E47" s="10">
        <v>0.0204372</v>
      </c>
      <c r="F47" s="4">
        <v>1</v>
      </c>
      <c r="G47" s="4"/>
      <c r="H47" s="4">
        <v>1</v>
      </c>
      <c r="I47" s="4"/>
      <c r="J47" s="4"/>
      <c r="K47" s="4"/>
      <c r="L47" s="4">
        <v>1</v>
      </c>
      <c r="M47" s="4"/>
      <c r="N47" s="4"/>
    </row>
    <row r="48" spans="4:14" ht="8.25">
      <c r="D48" s="4">
        <v>44</v>
      </c>
      <c r="E48" s="6">
        <v>-0.286956</v>
      </c>
      <c r="F48" s="4">
        <v>1</v>
      </c>
      <c r="G48" s="4"/>
      <c r="H48" s="4">
        <v>1</v>
      </c>
      <c r="I48" s="4"/>
      <c r="J48" s="4"/>
      <c r="K48" s="4"/>
      <c r="L48" s="4"/>
      <c r="M48" s="4"/>
      <c r="N48" s="4">
        <v>1</v>
      </c>
    </row>
    <row r="49" spans="4:14" ht="8.25">
      <c r="D49" s="4">
        <v>45</v>
      </c>
      <c r="E49" s="6">
        <v>-1.09038</v>
      </c>
      <c r="F49" s="4">
        <v>1</v>
      </c>
      <c r="G49" s="4"/>
      <c r="H49" s="4"/>
      <c r="I49" s="4">
        <v>2</v>
      </c>
      <c r="J49" s="4"/>
      <c r="K49" s="4"/>
      <c r="L49" s="4"/>
      <c r="M49" s="4"/>
      <c r="N49" s="4"/>
    </row>
    <row r="50" spans="4:14" ht="8.25">
      <c r="D50" s="4">
        <v>46</v>
      </c>
      <c r="E50" s="10">
        <v>2.01608</v>
      </c>
      <c r="F50" s="4">
        <v>1</v>
      </c>
      <c r="G50" s="4"/>
      <c r="H50" s="4"/>
      <c r="I50" s="4">
        <v>1</v>
      </c>
      <c r="J50" s="4"/>
      <c r="K50" s="4">
        <v>1</v>
      </c>
      <c r="L50" s="4"/>
      <c r="M50" s="4"/>
      <c r="N50" s="4"/>
    </row>
    <row r="51" spans="4:14" ht="8.25">
      <c r="D51" s="4">
        <v>47</v>
      </c>
      <c r="E51" s="6">
        <v>-0.320187</v>
      </c>
      <c r="F51" s="4">
        <v>1</v>
      </c>
      <c r="G51" s="4"/>
      <c r="H51" s="4"/>
      <c r="I51" s="4">
        <v>1</v>
      </c>
      <c r="J51" s="4"/>
      <c r="K51" s="4"/>
      <c r="L51" s="4">
        <v>1</v>
      </c>
      <c r="M51" s="4"/>
      <c r="N51" s="4"/>
    </row>
    <row r="52" spans="4:14" ht="8.25">
      <c r="D52" s="4">
        <v>48</v>
      </c>
      <c r="E52" s="10">
        <v>0.0994913</v>
      </c>
      <c r="F52" s="4">
        <v>1</v>
      </c>
      <c r="G52" s="4"/>
      <c r="H52" s="4"/>
      <c r="I52" s="4"/>
      <c r="J52" s="4"/>
      <c r="K52" s="4">
        <v>1</v>
      </c>
      <c r="L52" s="4">
        <v>1</v>
      </c>
      <c r="M52" s="4"/>
      <c r="N52" s="4"/>
    </row>
    <row r="53" spans="4:14" ht="8.25">
      <c r="D53" s="4">
        <v>49</v>
      </c>
      <c r="E53" s="6">
        <v>-0.23898</v>
      </c>
      <c r="F53" s="4"/>
      <c r="G53" s="4">
        <v>2</v>
      </c>
      <c r="H53" s="4">
        <v>1</v>
      </c>
      <c r="I53" s="4"/>
      <c r="J53" s="4"/>
      <c r="K53" s="4"/>
      <c r="L53" s="4"/>
      <c r="M53" s="4"/>
      <c r="N53" s="4"/>
    </row>
    <row r="54" spans="4:14" ht="8.25">
      <c r="D54" s="4">
        <v>50</v>
      </c>
      <c r="E54" s="6">
        <v>-0.915395</v>
      </c>
      <c r="F54" s="4"/>
      <c r="G54" s="4">
        <v>2</v>
      </c>
      <c r="H54" s="4"/>
      <c r="I54" s="4">
        <v>1</v>
      </c>
      <c r="J54" s="4"/>
      <c r="K54" s="4"/>
      <c r="L54" s="4"/>
      <c r="M54" s="4"/>
      <c r="N54" s="4"/>
    </row>
    <row r="55" spans="4:14" ht="8.25">
      <c r="D55" s="4">
        <v>51</v>
      </c>
      <c r="E55" s="6">
        <v>0.102566</v>
      </c>
      <c r="F55" s="4"/>
      <c r="G55" s="4">
        <v>1</v>
      </c>
      <c r="H55" s="4">
        <v>2</v>
      </c>
      <c r="I55" s="4"/>
      <c r="J55" s="4"/>
      <c r="K55" s="4"/>
      <c r="L55" s="4"/>
      <c r="M55" s="4"/>
      <c r="N55" s="4"/>
    </row>
    <row r="56" spans="4:14" ht="8.25">
      <c r="D56" s="4">
        <v>52</v>
      </c>
      <c r="E56" s="6">
        <v>-0.0395358</v>
      </c>
      <c r="F56" s="4"/>
      <c r="G56" s="4">
        <v>1</v>
      </c>
      <c r="H56" s="4">
        <v>1</v>
      </c>
      <c r="I56" s="4"/>
      <c r="J56" s="4"/>
      <c r="K56" s="4"/>
      <c r="L56" s="4">
        <v>1</v>
      </c>
      <c r="M56" s="4"/>
      <c r="N56" s="4"/>
    </row>
    <row r="57" spans="4:14" ht="8.25">
      <c r="D57" s="4">
        <v>53</v>
      </c>
      <c r="E57" s="6">
        <v>-6.47277</v>
      </c>
      <c r="F57" s="4"/>
      <c r="G57" s="4">
        <v>1</v>
      </c>
      <c r="H57" s="4"/>
      <c r="I57" s="4">
        <v>1</v>
      </c>
      <c r="J57" s="4">
        <v>1</v>
      </c>
      <c r="K57" s="4"/>
      <c r="L57" s="4"/>
      <c r="M57" s="4"/>
      <c r="N57" s="4"/>
    </row>
    <row r="58" spans="4:14" ht="8.25">
      <c r="D58" s="4">
        <v>54</v>
      </c>
      <c r="E58" s="6">
        <v>-0.166819</v>
      </c>
      <c r="F58" s="4"/>
      <c r="G58" s="4">
        <v>1</v>
      </c>
      <c r="H58" s="4"/>
      <c r="I58" s="4">
        <v>1</v>
      </c>
      <c r="J58" s="4"/>
      <c r="K58" s="4"/>
      <c r="L58" s="4">
        <v>1</v>
      </c>
      <c r="M58" s="4"/>
      <c r="N58" s="4"/>
    </row>
    <row r="59" spans="4:14" ht="8.25">
      <c r="D59" s="4">
        <v>55</v>
      </c>
      <c r="E59" s="6">
        <v>2.58149</v>
      </c>
      <c r="F59" s="4"/>
      <c r="G59" s="4">
        <v>1</v>
      </c>
      <c r="H59" s="4"/>
      <c r="I59" s="4">
        <v>1</v>
      </c>
      <c r="J59" s="4"/>
      <c r="K59" s="4"/>
      <c r="L59" s="4"/>
      <c r="M59" s="4"/>
      <c r="N59" s="4">
        <v>1</v>
      </c>
    </row>
    <row r="60" spans="4:14" ht="8.25">
      <c r="D60" s="4">
        <v>56</v>
      </c>
      <c r="E60" s="6">
        <v>0.128512</v>
      </c>
      <c r="F60" s="4"/>
      <c r="G60" s="4">
        <v>1</v>
      </c>
      <c r="H60" s="4"/>
      <c r="I60" s="4"/>
      <c r="J60" s="4"/>
      <c r="K60" s="4">
        <v>1</v>
      </c>
      <c r="L60" s="4">
        <v>1</v>
      </c>
      <c r="M60" s="4"/>
      <c r="N60" s="4"/>
    </row>
    <row r="61" spans="4:14" ht="8.25">
      <c r="D61" s="4">
        <v>57</v>
      </c>
      <c r="E61" s="6">
        <v>0.207518</v>
      </c>
      <c r="F61" s="4"/>
      <c r="G61" s="4"/>
      <c r="H61" s="4">
        <v>2</v>
      </c>
      <c r="I61" s="4">
        <v>1</v>
      </c>
      <c r="J61" s="4"/>
      <c r="K61" s="4"/>
      <c r="L61" s="4"/>
      <c r="M61" s="4"/>
      <c r="N61" s="4"/>
    </row>
    <row r="62" spans="4:14" ht="8.25">
      <c r="D62" s="4">
        <v>58</v>
      </c>
      <c r="E62" s="6">
        <v>0.021136</v>
      </c>
      <c r="F62" s="4"/>
      <c r="G62" s="4"/>
      <c r="H62" s="4">
        <v>2</v>
      </c>
      <c r="I62" s="4"/>
      <c r="J62" s="4"/>
      <c r="K62" s="4"/>
      <c r="L62" s="4">
        <v>1</v>
      </c>
      <c r="M62" s="4"/>
      <c r="N62" s="4"/>
    </row>
    <row r="63" spans="4:14" ht="8.25">
      <c r="D63" s="4">
        <v>59</v>
      </c>
      <c r="E63" s="6">
        <v>-1.19245</v>
      </c>
      <c r="F63" s="4"/>
      <c r="G63" s="4"/>
      <c r="H63" s="4">
        <v>1</v>
      </c>
      <c r="I63" s="4">
        <v>2</v>
      </c>
      <c r="J63" s="4"/>
      <c r="K63" s="4"/>
      <c r="L63" s="4"/>
      <c r="M63" s="4"/>
      <c r="N63" s="4"/>
    </row>
    <row r="64" spans="4:14" ht="8.25">
      <c r="D64" s="4">
        <v>60</v>
      </c>
      <c r="E64" s="6">
        <v>-0.155794</v>
      </c>
      <c r="F64" s="4"/>
      <c r="G64" s="4"/>
      <c r="H64" s="4">
        <v>1</v>
      </c>
      <c r="I64" s="4"/>
      <c r="J64" s="4"/>
      <c r="K64" s="4">
        <v>1</v>
      </c>
      <c r="L64" s="4">
        <v>1</v>
      </c>
      <c r="M64" s="4"/>
      <c r="N64" s="4"/>
    </row>
    <row r="65" spans="4:14" ht="8.25">
      <c r="D65" s="4">
        <v>61</v>
      </c>
      <c r="E65" s="6">
        <v>7.47497</v>
      </c>
      <c r="F65" s="4"/>
      <c r="G65" s="4"/>
      <c r="H65" s="4"/>
      <c r="I65" s="4">
        <v>2</v>
      </c>
      <c r="J65" s="4">
        <v>1</v>
      </c>
      <c r="K65" s="4"/>
      <c r="L65" s="4"/>
      <c r="M65" s="4"/>
      <c r="N65" s="4"/>
    </row>
    <row r="66" spans="4:14" ht="8.25">
      <c r="D66" s="4">
        <v>62</v>
      </c>
      <c r="E66" s="6">
        <v>0.641603</v>
      </c>
      <c r="F66" s="4"/>
      <c r="G66" s="4"/>
      <c r="H66" s="4"/>
      <c r="I66" s="4">
        <v>1</v>
      </c>
      <c r="J66" s="4"/>
      <c r="K66" s="4">
        <v>1</v>
      </c>
      <c r="L66" s="4">
        <v>1</v>
      </c>
      <c r="M66" s="4"/>
      <c r="N66" s="4"/>
    </row>
    <row r="67" spans="4:14" ht="8.25">
      <c r="D67" s="4">
        <v>63</v>
      </c>
      <c r="E67" s="6">
        <v>-2.43691</v>
      </c>
      <c r="F67" s="4"/>
      <c r="G67" s="4"/>
      <c r="H67" s="4"/>
      <c r="I67" s="4"/>
      <c r="J67" s="4"/>
      <c r="K67" s="4">
        <v>2</v>
      </c>
      <c r="L67" s="4"/>
      <c r="M67" s="4"/>
      <c r="N67" s="4">
        <v>1</v>
      </c>
    </row>
    <row r="69" spans="1:26" s="14" customFormat="1" ht="8.25">
      <c r="A69" s="13" t="s">
        <v>3</v>
      </c>
      <c r="B69" s="14">
        <f>B33</f>
        <v>5</v>
      </c>
      <c r="C69" s="15">
        <f>($B$35-$B$33)/22+B69</f>
        <v>6.090909090909091</v>
      </c>
      <c r="D69" s="15">
        <f aca="true" t="shared" si="0" ref="D69:W69">($B$35-$B$33)/22+C69</f>
        <v>7.181818181818182</v>
      </c>
      <c r="E69" s="15">
        <f t="shared" si="0"/>
        <v>8.272727272727273</v>
      </c>
      <c r="F69" s="15">
        <f t="shared" si="0"/>
        <v>9.363636363636363</v>
      </c>
      <c r="G69" s="15">
        <f t="shared" si="0"/>
        <v>10.454545454545453</v>
      </c>
      <c r="H69" s="15">
        <f t="shared" si="0"/>
        <v>11.545454545454543</v>
      </c>
      <c r="I69" s="15">
        <f t="shared" si="0"/>
        <v>12.636363636363633</v>
      </c>
      <c r="J69" s="15">
        <f t="shared" si="0"/>
        <v>13.727272727272723</v>
      </c>
      <c r="K69" s="15">
        <f t="shared" si="0"/>
        <v>14.818181818181813</v>
      </c>
      <c r="L69" s="15">
        <f t="shared" si="0"/>
        <v>15.909090909090903</v>
      </c>
      <c r="M69" s="15">
        <f t="shared" si="0"/>
        <v>16.999999999999993</v>
      </c>
      <c r="N69" s="15">
        <f t="shared" si="0"/>
        <v>18.090909090909083</v>
      </c>
      <c r="O69" s="15">
        <f t="shared" si="0"/>
        <v>19.181818181818173</v>
      </c>
      <c r="P69" s="15">
        <f t="shared" si="0"/>
        <v>20.272727272727263</v>
      </c>
      <c r="Q69" s="15">
        <f t="shared" si="0"/>
        <v>21.363636363636353</v>
      </c>
      <c r="R69" s="15">
        <f t="shared" si="0"/>
        <v>22.454545454545443</v>
      </c>
      <c r="S69" s="15">
        <f t="shared" si="0"/>
        <v>23.545454545454533</v>
      </c>
      <c r="T69" s="15">
        <f t="shared" si="0"/>
        <v>24.636363636363622</v>
      </c>
      <c r="U69" s="15">
        <f t="shared" si="0"/>
        <v>25.727272727272712</v>
      </c>
      <c r="V69" s="15">
        <f t="shared" si="0"/>
        <v>26.818181818181802</v>
      </c>
      <c r="W69" s="15">
        <f t="shared" si="0"/>
        <v>27.909090909090892</v>
      </c>
      <c r="X69" s="17">
        <f>'Resist 1'!B35</f>
        <v>29</v>
      </c>
      <c r="Y69" s="15">
        <f>(Z69+X69)/2</f>
        <v>30.45</v>
      </c>
      <c r="Z69" s="16">
        <f>B34</f>
        <v>31.9</v>
      </c>
    </row>
    <row r="70" spans="1:26" ht="8.25">
      <c r="A70" s="4" t="s">
        <v>10</v>
      </c>
      <c r="B70" s="5">
        <f>IF(B69=0,0,B69*1.6878)</f>
        <v>8.439</v>
      </c>
      <c r="C70" s="5">
        <f>IF(C69=0,0,C69*1.6878)</f>
        <v>10.280236363636364</v>
      </c>
      <c r="D70" s="5">
        <f aca="true" t="shared" si="1" ref="D70:U70">IF(D69=0,0,D69*1.6878)</f>
        <v>12.121472727272726</v>
      </c>
      <c r="E70" s="3">
        <f t="shared" si="1"/>
        <v>13.962709090909092</v>
      </c>
      <c r="F70" s="5">
        <f t="shared" si="1"/>
        <v>15.803945454545454</v>
      </c>
      <c r="G70" s="5">
        <f t="shared" si="1"/>
        <v>17.645181818181815</v>
      </c>
      <c r="H70" s="5">
        <f t="shared" si="1"/>
        <v>19.486418181818177</v>
      </c>
      <c r="I70" s="5">
        <f t="shared" si="1"/>
        <v>21.32765454545454</v>
      </c>
      <c r="J70" s="5">
        <f t="shared" si="1"/>
        <v>23.1688909090909</v>
      </c>
      <c r="K70" s="5">
        <f t="shared" si="1"/>
        <v>25.010127272727264</v>
      </c>
      <c r="L70" s="5">
        <f t="shared" si="1"/>
        <v>26.851363636363626</v>
      </c>
      <c r="M70" s="5">
        <f t="shared" si="1"/>
        <v>28.692599999999988</v>
      </c>
      <c r="N70" s="5">
        <f t="shared" si="1"/>
        <v>30.53383636363635</v>
      </c>
      <c r="O70" s="5">
        <f t="shared" si="1"/>
        <v>32.37507272727271</v>
      </c>
      <c r="P70" s="5">
        <f t="shared" si="1"/>
        <v>34.21630909090907</v>
      </c>
      <c r="Q70" s="5">
        <f t="shared" si="1"/>
        <v>36.05754545454543</v>
      </c>
      <c r="R70" s="5">
        <f t="shared" si="1"/>
        <v>37.898781818181796</v>
      </c>
      <c r="S70" s="5">
        <f t="shared" si="1"/>
        <v>39.74001818181816</v>
      </c>
      <c r="T70" s="5">
        <f t="shared" si="1"/>
        <v>41.58125454545452</v>
      </c>
      <c r="U70" s="5">
        <f t="shared" si="1"/>
        <v>43.42249090909088</v>
      </c>
      <c r="V70" s="5">
        <f>IF(V69=0,0,V69*1.6878)</f>
        <v>45.263727272727245</v>
      </c>
      <c r="W70" s="5">
        <f>IF(W69=0,0,W69*1.6878)</f>
        <v>47.10496363636361</v>
      </c>
      <c r="X70" s="5">
        <f>IF(X69=0,0,X69*1.6878)</f>
        <v>48.9462</v>
      </c>
      <c r="Y70" s="5">
        <f>IF(Y69=0,0,Y69*1.6878)</f>
        <v>51.39351</v>
      </c>
      <c r="Z70" s="5">
        <f>IF(Z69=0,0,Z69*1.6878)</f>
        <v>53.840819999999994</v>
      </c>
    </row>
    <row r="71" spans="1:26" ht="8.25">
      <c r="A71" s="4" t="s">
        <v>8</v>
      </c>
      <c r="B71" s="8">
        <f>IF(B69=0,0,B70/SQRT(32.174*$B$37))</f>
        <v>0.07364417304729502</v>
      </c>
      <c r="C71" s="8">
        <f aca="true" t="shared" si="2" ref="C71:Z71">IF(C69=0,0,C70/SQRT(32.174*$B$37))</f>
        <v>0.0897119926212503</v>
      </c>
      <c r="D71" s="8">
        <f t="shared" si="2"/>
        <v>0.10577981219520556</v>
      </c>
      <c r="E71" s="8">
        <f t="shared" si="2"/>
        <v>0.12184763176916086</v>
      </c>
      <c r="F71" s="8">
        <f t="shared" si="2"/>
        <v>0.1379154513431161</v>
      </c>
      <c r="G71" s="8">
        <f t="shared" si="2"/>
        <v>0.15398327091707137</v>
      </c>
      <c r="H71" s="8">
        <f t="shared" si="2"/>
        <v>0.17005109049102665</v>
      </c>
      <c r="I71" s="8">
        <f t="shared" si="2"/>
        <v>0.1861189100649819</v>
      </c>
      <c r="J71" s="8">
        <f t="shared" si="2"/>
        <v>0.20218672963893716</v>
      </c>
      <c r="K71" s="8">
        <f t="shared" si="2"/>
        <v>0.21825454921289245</v>
      </c>
      <c r="L71" s="8">
        <f t="shared" si="2"/>
        <v>0.2343223687868477</v>
      </c>
      <c r="M71" s="8">
        <f t="shared" si="2"/>
        <v>0.25039018836080296</v>
      </c>
      <c r="N71" s="8">
        <f t="shared" si="2"/>
        <v>0.2664580079347582</v>
      </c>
      <c r="O71" s="8">
        <f t="shared" si="2"/>
        <v>0.28252582750871347</v>
      </c>
      <c r="P71" s="8">
        <f t="shared" si="2"/>
        <v>0.2985936470826687</v>
      </c>
      <c r="Q71" s="8">
        <f t="shared" si="2"/>
        <v>0.314661466656624</v>
      </c>
      <c r="R71" s="8">
        <f t="shared" si="2"/>
        <v>0.33072928623057923</v>
      </c>
      <c r="S71" s="8">
        <f t="shared" si="2"/>
        <v>0.34679710580453454</v>
      </c>
      <c r="T71" s="8">
        <f t="shared" si="2"/>
        <v>0.3628649253784898</v>
      </c>
      <c r="U71" s="8">
        <f t="shared" si="2"/>
        <v>0.37893274495244506</v>
      </c>
      <c r="V71" s="8">
        <f t="shared" si="2"/>
        <v>0.3950005645264003</v>
      </c>
      <c r="W71" s="8">
        <f t="shared" si="2"/>
        <v>0.41106838410035557</v>
      </c>
      <c r="X71" s="8">
        <f t="shared" si="2"/>
        <v>0.4271362036743111</v>
      </c>
      <c r="Y71" s="8">
        <f t="shared" si="2"/>
        <v>0.44849301385802665</v>
      </c>
      <c r="Z71" s="8">
        <f t="shared" si="2"/>
        <v>0.4698498240417422</v>
      </c>
    </row>
    <row r="72" spans="1:26" ht="8.25">
      <c r="A72" s="4" t="s">
        <v>11</v>
      </c>
      <c r="B72" s="8">
        <f>B71^$B$6</f>
        <v>6.208735047898967</v>
      </c>
      <c r="C72" s="8">
        <f aca="true" t="shared" si="3" ref="C72:U72">C71^$B$6</f>
        <v>5.40760110199857</v>
      </c>
      <c r="D72" s="8">
        <f t="shared" si="3"/>
        <v>4.818568595847867</v>
      </c>
      <c r="E72" s="3">
        <f t="shared" si="3"/>
        <v>4.364435052854999</v>
      </c>
      <c r="F72" s="8">
        <f t="shared" si="3"/>
        <v>4.001943495946706</v>
      </c>
      <c r="G72" s="8">
        <f t="shared" si="3"/>
        <v>3.7048320200952767</v>
      </c>
      <c r="H72" s="8">
        <f t="shared" si="3"/>
        <v>3.4561645005498103</v>
      </c>
      <c r="I72" s="8">
        <f t="shared" si="3"/>
        <v>3.2444915662518103</v>
      </c>
      <c r="J72" s="8">
        <f t="shared" si="3"/>
        <v>3.0617741119244304</v>
      </c>
      <c r="K72" s="8">
        <f t="shared" si="3"/>
        <v>2.9021889665216927</v>
      </c>
      <c r="L72" s="8">
        <f t="shared" si="3"/>
        <v>2.761406709167425</v>
      </c>
      <c r="M72" s="8">
        <f t="shared" si="3"/>
        <v>2.6361364440254293</v>
      </c>
      <c r="N72" s="8">
        <f t="shared" si="3"/>
        <v>2.523828593112277</v>
      </c>
      <c r="O72" s="8">
        <f t="shared" si="3"/>
        <v>2.4224749288359892</v>
      </c>
      <c r="P72" s="8">
        <f t="shared" si="3"/>
        <v>2.330470477450343</v>
      </c>
      <c r="Q72" s="8">
        <f t="shared" si="3"/>
        <v>2.246515948948076</v>
      </c>
      <c r="R72" s="8">
        <f t="shared" si="3"/>
        <v>2.169547397525483</v>
      </c>
      <c r="S72" s="8">
        <f t="shared" si="3"/>
        <v>2.0986845961396847</v>
      </c>
      <c r="T72" s="8">
        <f t="shared" si="3"/>
        <v>2.0331925334168326</v>
      </c>
      <c r="U72" s="8">
        <f t="shared" si="3"/>
        <v>1.9724522794520094</v>
      </c>
      <c r="V72" s="8">
        <f>V71^$B$6</f>
        <v>1.9159386504365576</v>
      </c>
      <c r="W72" s="8">
        <f>W71^$B$6</f>
        <v>1.8632028804530367</v>
      </c>
      <c r="X72" s="8">
        <f>X71^$B$6</f>
        <v>1.8138590308785079</v>
      </c>
      <c r="Y72" s="8">
        <f>Y71^$B$6</f>
        <v>1.75295602840761</v>
      </c>
      <c r="Z72" s="8">
        <f>Z71^$B$6</f>
        <v>1.6967921723199553</v>
      </c>
    </row>
    <row r="73" spans="1:26" ht="8.25">
      <c r="A73" s="4" t="s">
        <v>12</v>
      </c>
      <c r="B73" s="2">
        <f>COS($B$29*B71^$B$7)*EXP($B$3/B71^2)</f>
        <v>-7.512439888434324E-17</v>
      </c>
      <c r="C73" s="2">
        <f aca="true" t="shared" si="4" ref="C73:U73">COS($B$29*C71^$B$7)*EXP($B$3/C71^2)</f>
        <v>-1.578198520432276E-11</v>
      </c>
      <c r="D73" s="2">
        <f t="shared" si="4"/>
        <v>9.204251926441831E-09</v>
      </c>
      <c r="E73" s="2">
        <f t="shared" si="4"/>
        <v>-5.269264131947965E-07</v>
      </c>
      <c r="F73" s="2">
        <f t="shared" si="4"/>
        <v>-9.66560592875794E-06</v>
      </c>
      <c r="G73" s="2">
        <f t="shared" si="4"/>
        <v>0.0002161332109757734</v>
      </c>
      <c r="H73" s="2">
        <f t="shared" si="4"/>
        <v>-0.0009667376856980896</v>
      </c>
      <c r="I73" s="2">
        <f t="shared" si="4"/>
        <v>0.0028105689869641964</v>
      </c>
      <c r="J73" s="2">
        <f t="shared" si="4"/>
        <v>0.0006813361557338746</v>
      </c>
      <c r="K73" s="2">
        <f t="shared" si="4"/>
        <v>-0.014868748843478673</v>
      </c>
      <c r="L73" s="2">
        <f t="shared" si="4"/>
        <v>-0.012227662777958339</v>
      </c>
      <c r="M73" s="2">
        <f t="shared" si="4"/>
        <v>0.020320182823066198</v>
      </c>
      <c r="N73" s="2">
        <f t="shared" si="4"/>
        <v>0.05828876002789692</v>
      </c>
      <c r="O73" s="2">
        <f t="shared" si="4"/>
        <v>0.07274561508010975</v>
      </c>
      <c r="P73" s="2">
        <f t="shared" si="4"/>
        <v>0.051940853318542965</v>
      </c>
      <c r="Q73" s="2">
        <f t="shared" si="4"/>
        <v>0.001178719077561811</v>
      </c>
      <c r="R73" s="2">
        <f t="shared" si="4"/>
        <v>-0.0660673513851164</v>
      </c>
      <c r="S73" s="2">
        <f t="shared" si="4"/>
        <v>-0.1358651051846071</v>
      </c>
      <c r="T73" s="2">
        <f t="shared" si="4"/>
        <v>-0.19769345792192877</v>
      </c>
      <c r="U73" s="2">
        <f t="shared" si="4"/>
        <v>-0.24532724059709993</v>
      </c>
      <c r="V73" s="2">
        <f>COS($B$29*V71^$B$7)*EXP($B$3/V71^2)</f>
        <v>-0.27620861187416357</v>
      </c>
      <c r="W73" s="2">
        <f>COS($B$29*W71^$B$7)*EXP($B$3/W71^2)</f>
        <v>-0.29035074990904314</v>
      </c>
      <c r="X73" s="2">
        <f>COS($B$29*X71^$B$7)*EXP($B$3/X71^2)</f>
        <v>-0.28930200430981434</v>
      </c>
      <c r="Y73" s="2">
        <f>COS($B$29*Y71^$B$7)*EXP($B$3/Y71^2)</f>
        <v>-0.26837333343919645</v>
      </c>
      <c r="Z73" s="2">
        <f>COS($B$29*Z71^$B$7)*EXP($B$3/Z71^2)</f>
        <v>-0.23052872823115184</v>
      </c>
    </row>
    <row r="74" spans="1:5" ht="8.25">
      <c r="A74" s="4"/>
      <c r="E74" s="2"/>
    </row>
    <row r="75" spans="1:2" ht="8.25">
      <c r="A75" s="4" t="s">
        <v>33</v>
      </c>
      <c r="B75" s="3"/>
    </row>
    <row r="76" spans="1:27" ht="8.25">
      <c r="A76" s="4">
        <v>0</v>
      </c>
      <c r="B76" s="3">
        <f aca="true" t="shared" si="5" ref="B76:Z86">$E4*B$72^$F4*B$73^$G4*$B$18^$H4*$B$19^$I4*$B$20^$J4*$B$21^$K4*$B$22^$L4*$B$23^$M4*$B$24^$N4</f>
        <v>-1.49978</v>
      </c>
      <c r="C76" s="3">
        <f t="shared" si="5"/>
        <v>-1.49978</v>
      </c>
      <c r="D76" s="3">
        <f t="shared" si="5"/>
        <v>-1.49978</v>
      </c>
      <c r="E76" s="3">
        <f t="shared" si="5"/>
        <v>-1.49978</v>
      </c>
      <c r="F76" s="3">
        <f t="shared" si="5"/>
        <v>-1.49978</v>
      </c>
      <c r="G76" s="3">
        <f t="shared" si="5"/>
        <v>-1.49978</v>
      </c>
      <c r="H76" s="3">
        <f t="shared" si="5"/>
        <v>-1.49978</v>
      </c>
      <c r="I76" s="3">
        <f t="shared" si="5"/>
        <v>-1.49978</v>
      </c>
      <c r="J76" s="3">
        <f t="shared" si="5"/>
        <v>-1.49978</v>
      </c>
      <c r="K76" s="3">
        <f t="shared" si="5"/>
        <v>-1.49978</v>
      </c>
      <c r="L76" s="3">
        <f t="shared" si="5"/>
        <v>-1.49978</v>
      </c>
      <c r="M76" s="3">
        <f t="shared" si="5"/>
        <v>-1.49978</v>
      </c>
      <c r="N76" s="3">
        <f t="shared" si="5"/>
        <v>-1.49978</v>
      </c>
      <c r="O76" s="3">
        <f t="shared" si="5"/>
        <v>-1.49978</v>
      </c>
      <c r="P76" s="3">
        <f t="shared" si="5"/>
        <v>-1.49978</v>
      </c>
      <c r="Q76" s="3">
        <f t="shared" si="5"/>
        <v>-1.49978</v>
      </c>
      <c r="R76" s="3">
        <f t="shared" si="5"/>
        <v>-1.49978</v>
      </c>
      <c r="S76" s="3">
        <f t="shared" si="5"/>
        <v>-1.49978</v>
      </c>
      <c r="T76" s="3">
        <f t="shared" si="5"/>
        <v>-1.49978</v>
      </c>
      <c r="U76" s="3">
        <f t="shared" si="5"/>
        <v>-1.49978</v>
      </c>
      <c r="V76" s="3">
        <f t="shared" si="5"/>
        <v>-1.49978</v>
      </c>
      <c r="W76" s="3">
        <f t="shared" si="5"/>
        <v>-1.49978</v>
      </c>
      <c r="X76" s="3">
        <f t="shared" si="5"/>
        <v>-1.49978</v>
      </c>
      <c r="Y76" s="3">
        <f t="shared" si="5"/>
        <v>-1.49978</v>
      </c>
      <c r="Z76" s="3">
        <f t="shared" si="5"/>
        <v>-1.49978</v>
      </c>
      <c r="AA76" s="3"/>
    </row>
    <row r="77" spans="1:27" ht="8.25">
      <c r="A77" s="4">
        <v>1</v>
      </c>
      <c r="B77" s="3">
        <f t="shared" si="5"/>
        <v>-21.58150093914633</v>
      </c>
      <c r="C77" s="3">
        <f t="shared" si="5"/>
        <v>-18.79676735453601</v>
      </c>
      <c r="D77" s="3">
        <f t="shared" si="5"/>
        <v>-16.749296253481226</v>
      </c>
      <c r="E77" s="3">
        <f t="shared" si="5"/>
        <v>-15.170732599373448</v>
      </c>
      <c r="F77" s="3">
        <f t="shared" si="5"/>
        <v>-13.91071557247579</v>
      </c>
      <c r="G77" s="3">
        <f t="shared" si="5"/>
        <v>-12.877959053530981</v>
      </c>
      <c r="H77" s="3">
        <f t="shared" si="5"/>
        <v>-12.013593242266134</v>
      </c>
      <c r="I77" s="3">
        <f t="shared" si="5"/>
        <v>-11.27782023937563</v>
      </c>
      <c r="J77" s="3">
        <f t="shared" si="5"/>
        <v>-10.6426961953082</v>
      </c>
      <c r="K77" s="3">
        <f t="shared" si="5"/>
        <v>-10.087979825739739</v>
      </c>
      <c r="L77" s="3">
        <f t="shared" si="5"/>
        <v>-9.598622106998876</v>
      </c>
      <c r="M77" s="3">
        <f t="shared" si="5"/>
        <v>-9.163183918067952</v>
      </c>
      <c r="N77" s="3">
        <f t="shared" si="5"/>
        <v>-8.772802951372343</v>
      </c>
      <c r="O77" s="3">
        <f t="shared" si="5"/>
        <v>-8.42049862788461</v>
      </c>
      <c r="P77" s="3">
        <f t="shared" si="5"/>
        <v>-8.100692074912617</v>
      </c>
      <c r="Q77" s="3">
        <f t="shared" si="5"/>
        <v>-7.808866973384023</v>
      </c>
      <c r="R77" s="3">
        <f t="shared" si="5"/>
        <v>-7.541325058324603</v>
      </c>
      <c r="S77" s="3">
        <f t="shared" si="5"/>
        <v>-7.295006669335582</v>
      </c>
      <c r="T77" s="3">
        <f t="shared" si="5"/>
        <v>-7.067356914231576</v>
      </c>
      <c r="U77" s="3">
        <f t="shared" si="5"/>
        <v>-6.85622439885239</v>
      </c>
      <c r="V77" s="3">
        <f t="shared" si="5"/>
        <v>-6.65978358953097</v>
      </c>
      <c r="W77" s="3">
        <f t="shared" si="5"/>
        <v>-6.476474580425951</v>
      </c>
      <c r="X77" s="3">
        <f t="shared" si="5"/>
        <v>-6.304955852743384</v>
      </c>
      <c r="Y77" s="3">
        <f t="shared" si="5"/>
        <v>-6.0932576251845685</v>
      </c>
      <c r="Z77" s="3">
        <f t="shared" si="5"/>
        <v>-5.898032623062441</v>
      </c>
      <c r="AA77" s="3"/>
    </row>
    <row r="78" spans="1:27" ht="8.25">
      <c r="A78" s="4">
        <v>2</v>
      </c>
      <c r="B78" s="3">
        <f t="shared" si="5"/>
        <v>5.445256829213628E-16</v>
      </c>
      <c r="C78" s="3">
        <f t="shared" si="5"/>
        <v>1.1439287899619675E-10</v>
      </c>
      <c r="D78" s="3">
        <f t="shared" si="5"/>
        <v>-6.671536332346685E-08</v>
      </c>
      <c r="E78" s="3">
        <f t="shared" si="5"/>
        <v>3.819331259288107E-06</v>
      </c>
      <c r="F78" s="3">
        <f t="shared" si="5"/>
        <v>7.005940476553474E-05</v>
      </c>
      <c r="G78" s="3">
        <f t="shared" si="5"/>
        <v>-0.0015666026757799178</v>
      </c>
      <c r="H78" s="3">
        <f t="shared" si="5"/>
        <v>0.007007224101999177</v>
      </c>
      <c r="I78" s="3">
        <f t="shared" si="5"/>
        <v>-0.020371903399592325</v>
      </c>
      <c r="J78" s="3">
        <f t="shared" si="5"/>
        <v>-0.004938542484328958</v>
      </c>
      <c r="K78" s="3">
        <f t="shared" si="5"/>
        <v>0.10777344961716333</v>
      </c>
      <c r="L78" s="3">
        <f t="shared" si="5"/>
        <v>0.08863001266673098</v>
      </c>
      <c r="M78" s="3">
        <f t="shared" si="5"/>
        <v>-0.14728718756008718</v>
      </c>
      <c r="N78" s="3">
        <f t="shared" si="5"/>
        <v>-0.4224955850854058</v>
      </c>
      <c r="O78" s="3">
        <f t="shared" si="5"/>
        <v>-0.5272834966974611</v>
      </c>
      <c r="P78" s="3">
        <f t="shared" si="5"/>
        <v>-0.37648392592586133</v>
      </c>
      <c r="Q78" s="3">
        <f t="shared" si="5"/>
        <v>-0.008543733064272826</v>
      </c>
      <c r="R78" s="3">
        <f t="shared" si="5"/>
        <v>0.47887730439176684</v>
      </c>
      <c r="S78" s="3">
        <f t="shared" si="5"/>
        <v>0.9847937592116912</v>
      </c>
      <c r="T78" s="3">
        <f t="shared" si="5"/>
        <v>1.4329454449246748</v>
      </c>
      <c r="U78" s="3">
        <f t="shared" si="5"/>
        <v>1.7782103445647712</v>
      </c>
      <c r="V78" s="3">
        <f t="shared" si="5"/>
        <v>2.002048405619737</v>
      </c>
      <c r="W78" s="3">
        <f t="shared" si="5"/>
        <v>2.1045551475807156</v>
      </c>
      <c r="X78" s="3">
        <f t="shared" si="5"/>
        <v>2.0969535038789133</v>
      </c>
      <c r="Y78" s="3">
        <f t="shared" si="5"/>
        <v>1.9452558002339964</v>
      </c>
      <c r="Z78" s="3">
        <f t="shared" si="5"/>
        <v>1.6709459914124225</v>
      </c>
      <c r="AA78" s="3"/>
    </row>
    <row r="79" spans="1:27" ht="8.25">
      <c r="A79" s="4">
        <v>3</v>
      </c>
      <c r="B79" s="3">
        <f t="shared" si="5"/>
        <v>4.848865958637325</v>
      </c>
      <c r="C79" s="3">
        <f t="shared" si="5"/>
        <v>4.848865958637325</v>
      </c>
      <c r="D79" s="3">
        <f t="shared" si="5"/>
        <v>4.848865958637325</v>
      </c>
      <c r="E79" s="3">
        <f t="shared" si="5"/>
        <v>4.848865958637325</v>
      </c>
      <c r="F79" s="3">
        <f t="shared" si="5"/>
        <v>4.848865958637325</v>
      </c>
      <c r="G79" s="3">
        <f t="shared" si="5"/>
        <v>4.848865958637325</v>
      </c>
      <c r="H79" s="3">
        <f t="shared" si="5"/>
        <v>4.848865958637325</v>
      </c>
      <c r="I79" s="3">
        <f t="shared" si="5"/>
        <v>4.848865958637325</v>
      </c>
      <c r="J79" s="3">
        <f t="shared" si="5"/>
        <v>4.848865958637325</v>
      </c>
      <c r="K79" s="3">
        <f t="shared" si="5"/>
        <v>4.848865958637325</v>
      </c>
      <c r="L79" s="3">
        <f t="shared" si="5"/>
        <v>4.848865958637325</v>
      </c>
      <c r="M79" s="3">
        <f t="shared" si="5"/>
        <v>4.848865958637325</v>
      </c>
      <c r="N79" s="3">
        <f t="shared" si="5"/>
        <v>4.848865958637325</v>
      </c>
      <c r="O79" s="3">
        <f t="shared" si="5"/>
        <v>4.848865958637325</v>
      </c>
      <c r="P79" s="3">
        <f t="shared" si="5"/>
        <v>4.848865958637325</v>
      </c>
      <c r="Q79" s="3">
        <f t="shared" si="5"/>
        <v>4.848865958637325</v>
      </c>
      <c r="R79" s="3">
        <f t="shared" si="5"/>
        <v>4.848865958637325</v>
      </c>
      <c r="S79" s="3">
        <f t="shared" si="5"/>
        <v>4.848865958637325</v>
      </c>
      <c r="T79" s="3">
        <f t="shared" si="5"/>
        <v>4.848865958637325</v>
      </c>
      <c r="U79" s="3">
        <f t="shared" si="5"/>
        <v>4.848865958637325</v>
      </c>
      <c r="V79" s="3">
        <f t="shared" si="5"/>
        <v>4.848865958637325</v>
      </c>
      <c r="W79" s="3">
        <f t="shared" si="5"/>
        <v>4.848865958637325</v>
      </c>
      <c r="X79" s="3">
        <f t="shared" si="5"/>
        <v>4.848865958637325</v>
      </c>
      <c r="Y79" s="3">
        <f t="shared" si="5"/>
        <v>4.848865958637325</v>
      </c>
      <c r="Z79" s="3">
        <f t="shared" si="5"/>
        <v>4.848865958637325</v>
      </c>
      <c r="AA79" s="3"/>
    </row>
    <row r="80" spans="1:27" ht="8.25">
      <c r="A80" s="4">
        <v>4</v>
      </c>
      <c r="B80" s="3">
        <f t="shared" si="5"/>
        <v>-0.52888112</v>
      </c>
      <c r="C80" s="3">
        <f t="shared" si="5"/>
        <v>-0.52888112</v>
      </c>
      <c r="D80" s="3">
        <f t="shared" si="5"/>
        <v>-0.52888112</v>
      </c>
      <c r="E80" s="3">
        <f t="shared" si="5"/>
        <v>-0.52888112</v>
      </c>
      <c r="F80" s="3">
        <f t="shared" si="5"/>
        <v>-0.52888112</v>
      </c>
      <c r="G80" s="3">
        <f t="shared" si="5"/>
        <v>-0.52888112</v>
      </c>
      <c r="H80" s="3">
        <f t="shared" si="5"/>
        <v>-0.52888112</v>
      </c>
      <c r="I80" s="3">
        <f t="shared" si="5"/>
        <v>-0.52888112</v>
      </c>
      <c r="J80" s="3">
        <f t="shared" si="5"/>
        <v>-0.52888112</v>
      </c>
      <c r="K80" s="3">
        <f t="shared" si="5"/>
        <v>-0.52888112</v>
      </c>
      <c r="L80" s="3">
        <f t="shared" si="5"/>
        <v>-0.52888112</v>
      </c>
      <c r="M80" s="3">
        <f t="shared" si="5"/>
        <v>-0.52888112</v>
      </c>
      <c r="N80" s="3">
        <f t="shared" si="5"/>
        <v>-0.52888112</v>
      </c>
      <c r="O80" s="3">
        <f t="shared" si="5"/>
        <v>-0.52888112</v>
      </c>
      <c r="P80" s="3">
        <f t="shared" si="5"/>
        <v>-0.52888112</v>
      </c>
      <c r="Q80" s="3">
        <f t="shared" si="5"/>
        <v>-0.52888112</v>
      </c>
      <c r="R80" s="3">
        <f t="shared" si="5"/>
        <v>-0.52888112</v>
      </c>
      <c r="S80" s="3">
        <f t="shared" si="5"/>
        <v>-0.52888112</v>
      </c>
      <c r="T80" s="3">
        <f t="shared" si="5"/>
        <v>-0.52888112</v>
      </c>
      <c r="U80" s="3">
        <f t="shared" si="5"/>
        <v>-0.52888112</v>
      </c>
      <c r="V80" s="3">
        <f t="shared" si="5"/>
        <v>-0.52888112</v>
      </c>
      <c r="W80" s="3">
        <f t="shared" si="5"/>
        <v>-0.52888112</v>
      </c>
      <c r="X80" s="3">
        <f t="shared" si="5"/>
        <v>-0.52888112</v>
      </c>
      <c r="Y80" s="3">
        <f t="shared" si="5"/>
        <v>-0.52888112</v>
      </c>
      <c r="Z80" s="3">
        <f t="shared" si="5"/>
        <v>-0.52888112</v>
      </c>
      <c r="AA80" s="3"/>
    </row>
    <row r="81" spans="1:27" ht="8.25">
      <c r="A81" s="4">
        <v>5</v>
      </c>
      <c r="B81" s="3">
        <f t="shared" si="5"/>
        <v>1.4273535038125285</v>
      </c>
      <c r="C81" s="3">
        <f t="shared" si="5"/>
        <v>1.4273535038125285</v>
      </c>
      <c r="D81" s="3">
        <f t="shared" si="5"/>
        <v>1.4273535038125285</v>
      </c>
      <c r="E81" s="3">
        <f t="shared" si="5"/>
        <v>1.4273535038125285</v>
      </c>
      <c r="F81" s="3">
        <f t="shared" si="5"/>
        <v>1.4273535038125285</v>
      </c>
      <c r="G81" s="3">
        <f t="shared" si="5"/>
        <v>1.4273535038125285</v>
      </c>
      <c r="H81" s="3">
        <f t="shared" si="5"/>
        <v>1.4273535038125285</v>
      </c>
      <c r="I81" s="3">
        <f t="shared" si="5"/>
        <v>1.4273535038125285</v>
      </c>
      <c r="J81" s="3">
        <f t="shared" si="5"/>
        <v>1.4273535038125285</v>
      </c>
      <c r="K81" s="3">
        <f t="shared" si="5"/>
        <v>1.4273535038125285</v>
      </c>
      <c r="L81" s="3">
        <f t="shared" si="5"/>
        <v>1.4273535038125285</v>
      </c>
      <c r="M81" s="3">
        <f t="shared" si="5"/>
        <v>1.4273535038125285</v>
      </c>
      <c r="N81" s="3">
        <f t="shared" si="5"/>
        <v>1.4273535038125285</v>
      </c>
      <c r="O81" s="3">
        <f t="shared" si="5"/>
        <v>1.4273535038125285</v>
      </c>
      <c r="P81" s="3">
        <f t="shared" si="5"/>
        <v>1.4273535038125285</v>
      </c>
      <c r="Q81" s="3">
        <f t="shared" si="5"/>
        <v>1.4273535038125285</v>
      </c>
      <c r="R81" s="3">
        <f t="shared" si="5"/>
        <v>1.4273535038125285</v>
      </c>
      <c r="S81" s="3">
        <f t="shared" si="5"/>
        <v>1.4273535038125285</v>
      </c>
      <c r="T81" s="3">
        <f t="shared" si="5"/>
        <v>1.4273535038125285</v>
      </c>
      <c r="U81" s="3">
        <f t="shared" si="5"/>
        <v>1.4273535038125285</v>
      </c>
      <c r="V81" s="3">
        <f t="shared" si="5"/>
        <v>1.4273535038125285</v>
      </c>
      <c r="W81" s="3">
        <f t="shared" si="5"/>
        <v>1.4273535038125285</v>
      </c>
      <c r="X81" s="3">
        <f t="shared" si="5"/>
        <v>1.4273535038125285</v>
      </c>
      <c r="Y81" s="3">
        <f t="shared" si="5"/>
        <v>1.4273535038125285</v>
      </c>
      <c r="Z81" s="3">
        <f t="shared" si="5"/>
        <v>1.4273535038125285</v>
      </c>
      <c r="AA81" s="3"/>
    </row>
    <row r="82" spans="1:27" ht="8.25">
      <c r="A82" s="4">
        <v>6</v>
      </c>
      <c r="B82" s="3">
        <f t="shared" si="5"/>
        <v>-1.409711971416784</v>
      </c>
      <c r="C82" s="3">
        <f t="shared" si="5"/>
        <v>-1.409711971416784</v>
      </c>
      <c r="D82" s="3">
        <f t="shared" si="5"/>
        <v>-1.409711971416784</v>
      </c>
      <c r="E82" s="3">
        <f t="shared" si="5"/>
        <v>-1.409711971416784</v>
      </c>
      <c r="F82" s="3">
        <f t="shared" si="5"/>
        <v>-1.409711971416784</v>
      </c>
      <c r="G82" s="3">
        <f t="shared" si="5"/>
        <v>-1.409711971416784</v>
      </c>
      <c r="H82" s="3">
        <f t="shared" si="5"/>
        <v>-1.409711971416784</v>
      </c>
      <c r="I82" s="3">
        <f t="shared" si="5"/>
        <v>-1.409711971416784</v>
      </c>
      <c r="J82" s="3">
        <f t="shared" si="5"/>
        <v>-1.409711971416784</v>
      </c>
      <c r="K82" s="3">
        <f t="shared" si="5"/>
        <v>-1.409711971416784</v>
      </c>
      <c r="L82" s="3">
        <f t="shared" si="5"/>
        <v>-1.409711971416784</v>
      </c>
      <c r="M82" s="3">
        <f t="shared" si="5"/>
        <v>-1.409711971416784</v>
      </c>
      <c r="N82" s="3">
        <f t="shared" si="5"/>
        <v>-1.409711971416784</v>
      </c>
      <c r="O82" s="3">
        <f t="shared" si="5"/>
        <v>-1.409711971416784</v>
      </c>
      <c r="P82" s="3">
        <f t="shared" si="5"/>
        <v>-1.409711971416784</v>
      </c>
      <c r="Q82" s="3">
        <f t="shared" si="5"/>
        <v>-1.409711971416784</v>
      </c>
      <c r="R82" s="3">
        <f t="shared" si="5"/>
        <v>-1.409711971416784</v>
      </c>
      <c r="S82" s="3">
        <f t="shared" si="5"/>
        <v>-1.409711971416784</v>
      </c>
      <c r="T82" s="3">
        <f t="shared" si="5"/>
        <v>-1.409711971416784</v>
      </c>
      <c r="U82" s="3">
        <f t="shared" si="5"/>
        <v>-1.409711971416784</v>
      </c>
      <c r="V82" s="3">
        <f t="shared" si="5"/>
        <v>-1.409711971416784</v>
      </c>
      <c r="W82" s="3">
        <f t="shared" si="5"/>
        <v>-1.409711971416784</v>
      </c>
      <c r="X82" s="3">
        <f t="shared" si="5"/>
        <v>-1.409711971416784</v>
      </c>
      <c r="Y82" s="3">
        <f t="shared" si="5"/>
        <v>-1.409711971416784</v>
      </c>
      <c r="Z82" s="3">
        <f t="shared" si="5"/>
        <v>-1.409711971416784</v>
      </c>
      <c r="AA82" s="3"/>
    </row>
    <row r="83" spans="1:27" ht="8.25">
      <c r="A83" s="4">
        <v>7</v>
      </c>
      <c r="B83" s="3">
        <f t="shared" si="5"/>
        <v>-3.978803782483968</v>
      </c>
      <c r="C83" s="3">
        <f t="shared" si="5"/>
        <v>-3.978803782483968</v>
      </c>
      <c r="D83" s="3">
        <f t="shared" si="5"/>
        <v>-3.978803782483968</v>
      </c>
      <c r="E83" s="3">
        <f t="shared" si="5"/>
        <v>-3.978803782483968</v>
      </c>
      <c r="F83" s="3">
        <f t="shared" si="5"/>
        <v>-3.978803782483968</v>
      </c>
      <c r="G83" s="3">
        <f t="shared" si="5"/>
        <v>-3.978803782483968</v>
      </c>
      <c r="H83" s="3">
        <f t="shared" si="5"/>
        <v>-3.978803782483968</v>
      </c>
      <c r="I83" s="3">
        <f t="shared" si="5"/>
        <v>-3.978803782483968</v>
      </c>
      <c r="J83" s="3">
        <f t="shared" si="5"/>
        <v>-3.978803782483968</v>
      </c>
      <c r="K83" s="3">
        <f t="shared" si="5"/>
        <v>-3.978803782483968</v>
      </c>
      <c r="L83" s="3">
        <f t="shared" si="5"/>
        <v>-3.978803782483968</v>
      </c>
      <c r="M83" s="3">
        <f t="shared" si="5"/>
        <v>-3.978803782483968</v>
      </c>
      <c r="N83" s="3">
        <f t="shared" si="5"/>
        <v>-3.978803782483968</v>
      </c>
      <c r="O83" s="3">
        <f t="shared" si="5"/>
        <v>-3.978803782483968</v>
      </c>
      <c r="P83" s="3">
        <f t="shared" si="5"/>
        <v>-3.978803782483968</v>
      </c>
      <c r="Q83" s="3">
        <f t="shared" si="5"/>
        <v>-3.978803782483968</v>
      </c>
      <c r="R83" s="3">
        <f t="shared" si="5"/>
        <v>-3.978803782483968</v>
      </c>
      <c r="S83" s="3">
        <f t="shared" si="5"/>
        <v>-3.978803782483968</v>
      </c>
      <c r="T83" s="3">
        <f t="shared" si="5"/>
        <v>-3.978803782483968</v>
      </c>
      <c r="U83" s="3">
        <f t="shared" si="5"/>
        <v>-3.978803782483968</v>
      </c>
      <c r="V83" s="3">
        <f t="shared" si="5"/>
        <v>-3.978803782483968</v>
      </c>
      <c r="W83" s="3">
        <f t="shared" si="5"/>
        <v>-3.978803782483968</v>
      </c>
      <c r="X83" s="3">
        <f t="shared" si="5"/>
        <v>-3.978803782483968</v>
      </c>
      <c r="Y83" s="3">
        <f t="shared" si="5"/>
        <v>-3.978803782483968</v>
      </c>
      <c r="Z83" s="3">
        <f t="shared" si="5"/>
        <v>-3.978803782483968</v>
      </c>
      <c r="AA83" s="3"/>
    </row>
    <row r="84" spans="1:27" ht="8.25">
      <c r="A84" s="4">
        <v>8</v>
      </c>
      <c r="B84" s="3">
        <f t="shared" si="5"/>
        <v>18.473776658960528</v>
      </c>
      <c r="C84" s="3">
        <f t="shared" si="5"/>
        <v>14.013890843247104</v>
      </c>
      <c r="D84" s="3">
        <f t="shared" si="5"/>
        <v>11.127190577256767</v>
      </c>
      <c r="E84" s="3">
        <f t="shared" si="5"/>
        <v>9.12862790257835</v>
      </c>
      <c r="F84" s="3">
        <f t="shared" si="5"/>
        <v>7.6752289559470785</v>
      </c>
      <c r="G84" s="3">
        <f t="shared" si="5"/>
        <v>6.577888046472157</v>
      </c>
      <c r="H84" s="3">
        <f t="shared" si="5"/>
        <v>5.724509030519232</v>
      </c>
      <c r="I84" s="3">
        <f t="shared" si="5"/>
        <v>5.044785832970042</v>
      </c>
      <c r="J84" s="3">
        <f t="shared" si="5"/>
        <v>4.492579053991992</v>
      </c>
      <c r="K84" s="3">
        <f t="shared" si="5"/>
        <v>4.036461439342907</v>
      </c>
      <c r="L84" s="3">
        <f t="shared" si="5"/>
        <v>3.6543503860504716</v>
      </c>
      <c r="M84" s="3">
        <f t="shared" si="5"/>
        <v>3.3303141682005766</v>
      </c>
      <c r="N84" s="3">
        <f t="shared" si="5"/>
        <v>3.052594709331024</v>
      </c>
      <c r="O84" s="3">
        <f t="shared" si="5"/>
        <v>2.812341248830126</v>
      </c>
      <c r="P84" s="3">
        <f t="shared" si="5"/>
        <v>2.6027751154267134</v>
      </c>
      <c r="Q84" s="3">
        <f t="shared" si="5"/>
        <v>2.4186244951550933</v>
      </c>
      <c r="R84" s="3">
        <f t="shared" si="5"/>
        <v>2.255733137817282</v>
      </c>
      <c r="S84" s="3">
        <f t="shared" si="5"/>
        <v>2.1107839559014834</v>
      </c>
      <c r="T84" s="3">
        <f t="shared" si="5"/>
        <v>1.9811002232973922</v>
      </c>
      <c r="U84" s="3">
        <f t="shared" si="5"/>
        <v>1.8645002435154427</v>
      </c>
      <c r="V84" s="3">
        <f t="shared" si="5"/>
        <v>1.759189530696647</v>
      </c>
      <c r="W84" s="3">
        <f t="shared" si="5"/>
        <v>1.663679742309748</v>
      </c>
      <c r="X84" s="3">
        <f t="shared" si="5"/>
        <v>1.5767269756496702</v>
      </c>
      <c r="Y84" s="3">
        <f t="shared" si="5"/>
        <v>1.4726226609188058</v>
      </c>
      <c r="Z84" s="3">
        <f t="shared" si="5"/>
        <v>1.3797701292937117</v>
      </c>
      <c r="AA84" s="3"/>
    </row>
    <row r="85" spans="1:27" ht="8.25">
      <c r="A85" s="4">
        <v>9</v>
      </c>
      <c r="B85" s="3">
        <f t="shared" si="5"/>
        <v>-1.6748804749318004E-15</v>
      </c>
      <c r="C85" s="3">
        <f t="shared" si="5"/>
        <v>-3.064544714237159E-10</v>
      </c>
      <c r="D85" s="3">
        <f t="shared" si="5"/>
        <v>1.5925982186665367E-07</v>
      </c>
      <c r="E85" s="3">
        <f t="shared" si="5"/>
        <v>-8.25805339821485E-06</v>
      </c>
      <c r="F85" s="3">
        <f t="shared" si="5"/>
        <v>-0.000138899192175346</v>
      </c>
      <c r="G85" s="3">
        <f t="shared" si="5"/>
        <v>0.002875343335257648</v>
      </c>
      <c r="H85" s="3">
        <f t="shared" si="5"/>
        <v>-0.011997830897535236</v>
      </c>
      <c r="I85" s="3">
        <f t="shared" si="5"/>
        <v>0.032744667289337365</v>
      </c>
      <c r="J85" s="3">
        <f t="shared" si="5"/>
        <v>0.0074909045820280165</v>
      </c>
      <c r="K85" s="3">
        <f t="shared" si="5"/>
        <v>-0.15495293080328867</v>
      </c>
      <c r="L85" s="3">
        <f t="shared" si="5"/>
        <v>-0.12124770064517075</v>
      </c>
      <c r="M85" s="3">
        <f t="shared" si="5"/>
        <v>0.1923513235098337</v>
      </c>
      <c r="N85" s="3">
        <f t="shared" si="5"/>
        <v>0.5282558992136411</v>
      </c>
      <c r="O85" s="3">
        <f t="shared" si="5"/>
        <v>0.6327990143373872</v>
      </c>
      <c r="P85" s="3">
        <f t="shared" si="5"/>
        <v>0.43466269514842276</v>
      </c>
      <c r="Q85" s="3">
        <f t="shared" si="5"/>
        <v>0.009508664003138535</v>
      </c>
      <c r="R85" s="3">
        <f t="shared" si="5"/>
        <v>-0.5147018409674666</v>
      </c>
      <c r="S85" s="3">
        <f t="shared" si="5"/>
        <v>-1.0238935022827214</v>
      </c>
      <c r="T85" s="3">
        <f t="shared" si="5"/>
        <v>-1.4433461120728914</v>
      </c>
      <c r="U85" s="3">
        <f t="shared" si="5"/>
        <v>-1.737608616748629</v>
      </c>
      <c r="V85" s="3">
        <f t="shared" si="5"/>
        <v>-1.9002839336294857</v>
      </c>
      <c r="W85" s="3">
        <f t="shared" si="5"/>
        <v>-1.942597303971908</v>
      </c>
      <c r="X85" s="3">
        <f t="shared" si="5"/>
        <v>-1.8843199960315655</v>
      </c>
      <c r="Y85" s="3">
        <f t="shared" si="5"/>
        <v>-1.6893127718386083</v>
      </c>
      <c r="Z85" s="3">
        <f t="shared" si="5"/>
        <v>-1.4046023448185538</v>
      </c>
      <c r="AA85" s="3"/>
    </row>
    <row r="86" spans="1:27" ht="8.25">
      <c r="A86" s="4">
        <v>10</v>
      </c>
      <c r="B86" s="3">
        <f t="shared" si="5"/>
        <v>-5.309473272936333</v>
      </c>
      <c r="C86" s="3">
        <f t="shared" si="5"/>
        <v>-4.624374095570148</v>
      </c>
      <c r="D86" s="3">
        <f t="shared" si="5"/>
        <v>-4.12065597518487</v>
      </c>
      <c r="E86" s="3">
        <f t="shared" si="5"/>
        <v>-3.732298300028404</v>
      </c>
      <c r="F86" s="3">
        <f t="shared" si="5"/>
        <v>-3.42230935409634</v>
      </c>
      <c r="G86" s="3">
        <f aca="true" t="shared" si="6" ref="G86:Z86">$E14*G$72^$F14*G$73^$G14*$B$18^$H14*$B$19^$I14*$B$20^$J14*$B$21^$K14*$B$22^$L14*$B$23^$M14*$B$24^$N14</f>
        <v>-3.1682309584254447</v>
      </c>
      <c r="H86" s="3">
        <f t="shared" si="6"/>
        <v>-2.955579985451358</v>
      </c>
      <c r="I86" s="3">
        <f t="shared" si="6"/>
        <v>-2.7745653699799573</v>
      </c>
      <c r="J86" s="3">
        <f t="shared" si="6"/>
        <v>-2.6183123759697713</v>
      </c>
      <c r="K86" s="3">
        <f t="shared" si="6"/>
        <v>-2.4818412497682716</v>
      </c>
      <c r="L86" s="3">
        <f t="shared" si="6"/>
        <v>-2.3614496358631047</v>
      </c>
      <c r="M86" s="3">
        <f t="shared" si="6"/>
        <v>-2.2543232857235305</v>
      </c>
      <c r="N86" s="3">
        <f t="shared" si="6"/>
        <v>-2.158281897556051</v>
      </c>
      <c r="O86" s="3">
        <f t="shared" si="6"/>
        <v>-2.0716081117627247</v>
      </c>
      <c r="P86" s="3">
        <f t="shared" si="6"/>
        <v>-1.9929294160453792</v>
      </c>
      <c r="Q86" s="3">
        <f t="shared" si="6"/>
        <v>-1.9211347071737872</v>
      </c>
      <c r="R86" s="3">
        <f t="shared" si="6"/>
        <v>-1.8553141392993093</v>
      </c>
      <c r="S86" s="3">
        <f t="shared" si="6"/>
        <v>-1.7947149758464234</v>
      </c>
      <c r="T86" s="3">
        <f t="shared" si="6"/>
        <v>-1.7387086631379878</v>
      </c>
      <c r="U86" s="3">
        <f t="shared" si="6"/>
        <v>-1.6867659159391477</v>
      </c>
      <c r="V86" s="3">
        <f t="shared" si="6"/>
        <v>-1.6384376170989967</v>
      </c>
      <c r="W86" s="3">
        <f t="shared" si="6"/>
        <v>-1.5933399991309094</v>
      </c>
      <c r="X86" s="3">
        <f t="shared" si="6"/>
        <v>-1.5511430220528797</v>
      </c>
      <c r="Y86" s="3">
        <f t="shared" si="6"/>
        <v>-1.499061098542513</v>
      </c>
      <c r="Z86" s="3">
        <f t="shared" si="6"/>
        <v>-1.4510319121620512</v>
      </c>
      <c r="AA86" s="3"/>
    </row>
    <row r="87" spans="1:27" ht="8.25">
      <c r="A87" s="4">
        <v>11</v>
      </c>
      <c r="B87" s="3">
        <f aca="true" t="shared" si="7" ref="B87:U99">$E15*B$72^$F15*B$73^$G15*$B$18^$H15*$B$19^$I15*$B$20^$J15*$B$21^$K15*$B$22^$L15*$B$23^$M15*$B$24^$N15</f>
        <v>2.3307829785238563</v>
      </c>
      <c r="C87" s="3">
        <f t="shared" si="7"/>
        <v>2.030034218878495</v>
      </c>
      <c r="D87" s="3">
        <f t="shared" si="7"/>
        <v>1.8089091541846973</v>
      </c>
      <c r="E87" s="3">
        <f t="shared" si="7"/>
        <v>1.6384256782723696</v>
      </c>
      <c r="F87" s="3">
        <f t="shared" si="7"/>
        <v>1.502344955841418</v>
      </c>
      <c r="G87" s="3">
        <f t="shared" si="7"/>
        <v>1.390808166898724</v>
      </c>
      <c r="H87" s="3">
        <f t="shared" si="7"/>
        <v>1.297457425178081</v>
      </c>
      <c r="I87" s="3">
        <f t="shared" si="7"/>
        <v>1.217994592818544</v>
      </c>
      <c r="J87" s="3">
        <f t="shared" si="7"/>
        <v>1.149401758829021</v>
      </c>
      <c r="K87" s="3">
        <f t="shared" si="7"/>
        <v>1.089492882437875</v>
      </c>
      <c r="L87" s="3">
        <f t="shared" si="7"/>
        <v>1.0366426824232144</v>
      </c>
      <c r="M87" s="3">
        <f t="shared" si="7"/>
        <v>0.9896157438510913</v>
      </c>
      <c r="N87" s="3">
        <f t="shared" si="7"/>
        <v>0.9474549453561465</v>
      </c>
      <c r="O87" s="3">
        <f t="shared" si="7"/>
        <v>0.909406390588757</v>
      </c>
      <c r="P87" s="3">
        <f t="shared" si="7"/>
        <v>0.8748675662414922</v>
      </c>
      <c r="Q87" s="3">
        <f t="shared" si="7"/>
        <v>0.8433507138563517</v>
      </c>
      <c r="R87" s="3">
        <f t="shared" si="7"/>
        <v>0.8144564240930727</v>
      </c>
      <c r="S87" s="3">
        <f t="shared" si="7"/>
        <v>0.7878542563396869</v>
      </c>
      <c r="T87" s="3">
        <f t="shared" si="7"/>
        <v>0.7632682845040073</v>
      </c>
      <c r="U87" s="3">
        <f t="shared" si="7"/>
        <v>0.7404661599230374</v>
      </c>
      <c r="V87" s="3">
        <f aca="true" t="shared" si="8" ref="V87:Z101">$E15*V$72^$F15*V$73^$G15*$B$18^$H15*$B$19^$I15*$B$20^$J15*$B$21^$K15*$B$22^$L15*$B$23^$M15*$B$24^$N15</f>
        <v>0.7192507265783015</v>
      </c>
      <c r="W87" s="3">
        <f t="shared" si="8"/>
        <v>0.699453516021131</v>
      </c>
      <c r="X87" s="3">
        <f t="shared" si="8"/>
        <v>0.6809296454104704</v>
      </c>
      <c r="Y87" s="3">
        <f t="shared" si="8"/>
        <v>0.6580664244153659</v>
      </c>
      <c r="Z87" s="3">
        <f t="shared" si="8"/>
        <v>0.636982297170853</v>
      </c>
      <c r="AA87" s="3"/>
    </row>
    <row r="88" spans="1:27" ht="8.25">
      <c r="A88" s="4">
        <v>12</v>
      </c>
      <c r="B88" s="3">
        <f t="shared" si="7"/>
        <v>3.459811579223507</v>
      </c>
      <c r="C88" s="3">
        <f t="shared" si="7"/>
        <v>3.0133804654536935</v>
      </c>
      <c r="D88" s="3">
        <f t="shared" si="7"/>
        <v>2.685142673118058</v>
      </c>
      <c r="E88" s="3">
        <f t="shared" si="7"/>
        <v>2.4320771970687587</v>
      </c>
      <c r="F88" s="3">
        <f t="shared" si="7"/>
        <v>2.2300791288170823</v>
      </c>
      <c r="G88" s="3">
        <f t="shared" si="7"/>
        <v>2.064514047276227</v>
      </c>
      <c r="H88" s="3">
        <f t="shared" si="7"/>
        <v>1.9259443133670093</v>
      </c>
      <c r="I88" s="3">
        <f t="shared" si="7"/>
        <v>1.8079897761798793</v>
      </c>
      <c r="J88" s="3">
        <f t="shared" si="7"/>
        <v>1.7061706521020952</v>
      </c>
      <c r="K88" s="3">
        <f t="shared" si="7"/>
        <v>1.6172419847202748</v>
      </c>
      <c r="L88" s="3">
        <f t="shared" si="7"/>
        <v>1.5387912084533202</v>
      </c>
      <c r="M88" s="3">
        <f t="shared" si="7"/>
        <v>1.4689844747906655</v>
      </c>
      <c r="N88" s="3">
        <f t="shared" si="7"/>
        <v>1.4064010338756723</v>
      </c>
      <c r="O88" s="3">
        <f t="shared" si="7"/>
        <v>1.349921802831903</v>
      </c>
      <c r="P88" s="3">
        <f t="shared" si="7"/>
        <v>1.2986524115970681</v>
      </c>
      <c r="Q88" s="3">
        <f t="shared" si="7"/>
        <v>1.251868832075715</v>
      </c>
      <c r="R88" s="3">
        <f t="shared" si="7"/>
        <v>1.2089781815013985</v>
      </c>
      <c r="S88" s="3">
        <f t="shared" si="7"/>
        <v>1.169489954208825</v>
      </c>
      <c r="T88" s="3">
        <f t="shared" si="7"/>
        <v>1.1329945658233223</v>
      </c>
      <c r="U88" s="3">
        <f t="shared" si="7"/>
        <v>1.0991471182561103</v>
      </c>
      <c r="V88" s="3">
        <f t="shared" si="8"/>
        <v>1.0676549533395598</v>
      </c>
      <c r="W88" s="3">
        <f t="shared" si="8"/>
        <v>1.0382679967017505</v>
      </c>
      <c r="X88" s="3">
        <f t="shared" si="8"/>
        <v>1.0107711844196432</v>
      </c>
      <c r="Y88" s="3">
        <f t="shared" si="8"/>
        <v>0.9768330454053854</v>
      </c>
      <c r="Z88" s="3">
        <f t="shared" si="8"/>
        <v>0.9455357911133591</v>
      </c>
      <c r="AA88" s="3"/>
    </row>
    <row r="89" spans="1:27" ht="8.25">
      <c r="A89" s="4">
        <v>13</v>
      </c>
      <c r="B89" s="3">
        <f t="shared" si="7"/>
        <v>-1.524195926786062</v>
      </c>
      <c r="C89" s="3">
        <f t="shared" si="7"/>
        <v>-1.3275238047304359</v>
      </c>
      <c r="D89" s="3">
        <f t="shared" si="7"/>
        <v>-1.1829209283485063</v>
      </c>
      <c r="E89" s="3">
        <f t="shared" si="7"/>
        <v>-1.0714346930515293</v>
      </c>
      <c r="F89" s="3">
        <f t="shared" si="7"/>
        <v>-0.982445849064552</v>
      </c>
      <c r="G89" s="3">
        <f t="shared" si="7"/>
        <v>-0.9095073039663214</v>
      </c>
      <c r="H89" s="3">
        <f t="shared" si="7"/>
        <v>-0.8484613715032422</v>
      </c>
      <c r="I89" s="3">
        <f t="shared" si="7"/>
        <v>-0.7964973205687377</v>
      </c>
      <c r="J89" s="3">
        <f t="shared" si="7"/>
        <v>-0.7516416136509889</v>
      </c>
      <c r="K89" s="3">
        <f t="shared" si="7"/>
        <v>-0.7124647077721132</v>
      </c>
      <c r="L89" s="3">
        <f t="shared" si="7"/>
        <v>-0.6779037639457639</v>
      </c>
      <c r="M89" s="3">
        <f t="shared" si="7"/>
        <v>-0.6471508929657964</v>
      </c>
      <c r="N89" s="3">
        <f t="shared" si="7"/>
        <v>-0.6195801933647802</v>
      </c>
      <c r="O89" s="3">
        <f t="shared" si="7"/>
        <v>-0.5946986609651916</v>
      </c>
      <c r="P89" s="3">
        <f t="shared" si="7"/>
        <v>-0.5721122872568074</v>
      </c>
      <c r="Q89" s="3">
        <f t="shared" si="7"/>
        <v>-0.5515021066980957</v>
      </c>
      <c r="R89" s="3">
        <f t="shared" si="7"/>
        <v>-0.532606928910047</v>
      </c>
      <c r="S89" s="3">
        <f t="shared" si="7"/>
        <v>-0.5152106650334892</v>
      </c>
      <c r="T89" s="3">
        <f t="shared" si="7"/>
        <v>-0.4991328755209912</v>
      </c>
      <c r="U89" s="3">
        <f t="shared" si="7"/>
        <v>-0.48422161791845214</v>
      </c>
      <c r="V89" s="3">
        <f t="shared" si="8"/>
        <v>-0.4703479637056831</v>
      </c>
      <c r="W89" s="3">
        <f t="shared" si="8"/>
        <v>-0.45740174435750697</v>
      </c>
      <c r="X89" s="3">
        <f t="shared" si="8"/>
        <v>-0.44528821495848836</v>
      </c>
      <c r="Y89" s="3">
        <f t="shared" si="8"/>
        <v>-0.43033700386975027</v>
      </c>
      <c r="Z89" s="3">
        <f t="shared" si="8"/>
        <v>-0.4165492161769302</v>
      </c>
      <c r="AA89" s="3"/>
    </row>
    <row r="90" spans="1:27" ht="8.25">
      <c r="A90" s="4">
        <v>14</v>
      </c>
      <c r="B90" s="3">
        <f t="shared" si="7"/>
        <v>3.8950375473985717</v>
      </c>
      <c r="C90" s="3">
        <f t="shared" si="7"/>
        <v>3.3924477645033293</v>
      </c>
      <c r="D90" s="3">
        <f t="shared" si="7"/>
        <v>3.022919396744802</v>
      </c>
      <c r="E90" s="3">
        <f t="shared" si="7"/>
        <v>2.7380196244330572</v>
      </c>
      <c r="F90" s="3">
        <f t="shared" si="7"/>
        <v>2.5106112692882263</v>
      </c>
      <c r="G90" s="3">
        <f t="shared" si="7"/>
        <v>2.3242189775772215</v>
      </c>
      <c r="H90" s="3">
        <f t="shared" si="7"/>
        <v>2.168217905220974</v>
      </c>
      <c r="I90" s="3">
        <f t="shared" si="7"/>
        <v>2.0354253121246164</v>
      </c>
      <c r="J90" s="3">
        <f t="shared" si="7"/>
        <v>1.9207978816287596</v>
      </c>
      <c r="K90" s="3">
        <f t="shared" si="7"/>
        <v>1.8206824589935051</v>
      </c>
      <c r="L90" s="3">
        <f t="shared" si="7"/>
        <v>1.7323629906683162</v>
      </c>
      <c r="M90" s="3">
        <f t="shared" si="7"/>
        <v>1.6537749397148835</v>
      </c>
      <c r="N90" s="3">
        <f t="shared" si="7"/>
        <v>1.5833188334710844</v>
      </c>
      <c r="O90" s="3">
        <f t="shared" si="7"/>
        <v>1.5197348143630114</v>
      </c>
      <c r="P90" s="3">
        <f t="shared" si="7"/>
        <v>1.4620160053125</v>
      </c>
      <c r="Q90" s="3">
        <f t="shared" si="7"/>
        <v>1.4093472993252585</v>
      </c>
      <c r="R90" s="3">
        <f t="shared" si="7"/>
        <v>1.3610612321236424</v>
      </c>
      <c r="S90" s="3">
        <f t="shared" si="7"/>
        <v>1.3166055950281388</v>
      </c>
      <c r="T90" s="3">
        <f t="shared" si="7"/>
        <v>1.2755192801195303</v>
      </c>
      <c r="U90" s="3">
        <f t="shared" si="7"/>
        <v>1.2374140029565803</v>
      </c>
      <c r="V90" s="3">
        <f t="shared" si="8"/>
        <v>1.2019602905245403</v>
      </c>
      <c r="W90" s="3">
        <f t="shared" si="8"/>
        <v>1.1688766104202817</v>
      </c>
      <c r="X90" s="3">
        <f t="shared" si="8"/>
        <v>1.1379208448185563</v>
      </c>
      <c r="Y90" s="3">
        <f t="shared" si="8"/>
        <v>1.0997134677049638</v>
      </c>
      <c r="Z90" s="3">
        <f t="shared" si="8"/>
        <v>1.0644791846214663</v>
      </c>
      <c r="AA90" s="3"/>
    </row>
    <row r="91" spans="1:27" ht="8.25">
      <c r="A91" s="4">
        <v>15</v>
      </c>
      <c r="B91" s="3">
        <f t="shared" si="7"/>
        <v>2.4829762603264727</v>
      </c>
      <c r="C91" s="3">
        <f t="shared" si="7"/>
        <v>2.1625894901283305</v>
      </c>
      <c r="D91" s="3">
        <f t="shared" si="7"/>
        <v>1.927025608266802</v>
      </c>
      <c r="E91" s="3">
        <f t="shared" si="7"/>
        <v>1.745410062174072</v>
      </c>
      <c r="F91" s="3">
        <f t="shared" si="7"/>
        <v>1.6004436683066685</v>
      </c>
      <c r="G91" s="3">
        <f t="shared" si="7"/>
        <v>1.481623854686291</v>
      </c>
      <c r="H91" s="3">
        <f t="shared" si="7"/>
        <v>1.3821775837498944</v>
      </c>
      <c r="I91" s="3">
        <f t="shared" si="7"/>
        <v>1.2975260618600315</v>
      </c>
      <c r="J91" s="3">
        <f t="shared" si="7"/>
        <v>1.2244543173030307</v>
      </c>
      <c r="K91" s="3">
        <f t="shared" si="7"/>
        <v>1.160633567266381</v>
      </c>
      <c r="L91" s="3">
        <f t="shared" si="7"/>
        <v>1.104332404438679</v>
      </c>
      <c r="M91" s="3">
        <f t="shared" si="7"/>
        <v>1.0542347449198317</v>
      </c>
      <c r="N91" s="3">
        <f t="shared" si="7"/>
        <v>1.009320970130874</v>
      </c>
      <c r="O91" s="3">
        <f t="shared" si="7"/>
        <v>0.9687879565051303</v>
      </c>
      <c r="P91" s="3">
        <f t="shared" si="7"/>
        <v>0.9319938483860817</v>
      </c>
      <c r="Q91" s="3">
        <f t="shared" si="7"/>
        <v>0.8984190381212159</v>
      </c>
      <c r="R91" s="3">
        <f t="shared" si="7"/>
        <v>0.8676380361136189</v>
      </c>
      <c r="S91" s="3">
        <f t="shared" si="7"/>
        <v>0.8392988249500327</v>
      </c>
      <c r="T91" s="3">
        <f t="shared" si="7"/>
        <v>0.8131074613749865</v>
      </c>
      <c r="U91" s="3">
        <f t="shared" si="7"/>
        <v>0.7888164250403158</v>
      </c>
      <c r="V91" s="3">
        <f t="shared" si="8"/>
        <v>0.766215686218686</v>
      </c>
      <c r="W91" s="3">
        <f t="shared" si="8"/>
        <v>0.745125775966608</v>
      </c>
      <c r="X91" s="3">
        <f t="shared" si="8"/>
        <v>0.7253923510191002</v>
      </c>
      <c r="Y91" s="3">
        <f t="shared" si="8"/>
        <v>0.701036228853923</v>
      </c>
      <c r="Z91" s="3">
        <f t="shared" si="8"/>
        <v>0.678575370035148</v>
      </c>
      <c r="AA91" s="3"/>
    </row>
    <row r="92" spans="1:27" ht="8.25">
      <c r="A92" s="4">
        <v>16</v>
      </c>
      <c r="B92" s="3">
        <f t="shared" si="7"/>
        <v>8.696000661168721E-33</v>
      </c>
      <c r="C92" s="3">
        <f t="shared" si="7"/>
        <v>3.837786474516434E-22</v>
      </c>
      <c r="D92" s="3">
        <f t="shared" si="7"/>
        <v>1.305372737620899E-16</v>
      </c>
      <c r="E92" s="3">
        <f t="shared" si="7"/>
        <v>4.278164523941282E-13</v>
      </c>
      <c r="F92" s="3">
        <f t="shared" si="7"/>
        <v>1.4395134058175742E-10</v>
      </c>
      <c r="G92" s="3">
        <f t="shared" si="7"/>
        <v>7.197812932002001E-08</v>
      </c>
      <c r="H92" s="3">
        <f t="shared" si="7"/>
        <v>1.4400409482137804E-06</v>
      </c>
      <c r="I92" s="3">
        <f t="shared" si="7"/>
        <v>1.217155437729243E-05</v>
      </c>
      <c r="J92" s="3">
        <f t="shared" si="7"/>
        <v>7.152871378737031E-07</v>
      </c>
      <c r="K92" s="3">
        <f t="shared" si="7"/>
        <v>0.0003406484328839137</v>
      </c>
      <c r="L92" s="3">
        <f t="shared" si="7"/>
        <v>0.00023037982821675008</v>
      </c>
      <c r="M92" s="3">
        <f t="shared" si="7"/>
        <v>0.000636227982399934</v>
      </c>
      <c r="N92" s="3">
        <f t="shared" si="7"/>
        <v>0.005235126467026516</v>
      </c>
      <c r="O92" s="3">
        <f t="shared" si="7"/>
        <v>0.008154008967201818</v>
      </c>
      <c r="P92" s="3">
        <f t="shared" si="7"/>
        <v>0.004156958650810434</v>
      </c>
      <c r="Q92" s="3">
        <f t="shared" si="7"/>
        <v>2.1408102203421756E-06</v>
      </c>
      <c r="R92" s="3">
        <f t="shared" si="7"/>
        <v>0.006725604687060436</v>
      </c>
      <c r="S92" s="3">
        <f t="shared" si="7"/>
        <v>0.028442869117027227</v>
      </c>
      <c r="T92" s="3">
        <f t="shared" si="7"/>
        <v>0.06022019256067562</v>
      </c>
      <c r="U92" s="3">
        <f t="shared" si="7"/>
        <v>0.09273615644982287</v>
      </c>
      <c r="V92" s="3">
        <f t="shared" si="8"/>
        <v>0.1175525284068263</v>
      </c>
      <c r="W92" s="3">
        <f t="shared" si="8"/>
        <v>0.12989829426672242</v>
      </c>
      <c r="X92" s="3">
        <f t="shared" si="8"/>
        <v>0.12896160488016684</v>
      </c>
      <c r="Y92" s="3">
        <f t="shared" si="8"/>
        <v>0.11097783936267488</v>
      </c>
      <c r="Z92" s="3">
        <f t="shared" si="8"/>
        <v>0.08188562212681678</v>
      </c>
      <c r="AA92" s="3"/>
    </row>
    <row r="93" spans="1:27" ht="8.25">
      <c r="A93" s="4">
        <v>17</v>
      </c>
      <c r="B93" s="3">
        <f t="shared" si="7"/>
        <v>-2.6011441481757515E-17</v>
      </c>
      <c r="C93" s="3">
        <f t="shared" si="7"/>
        <v>-5.464432204511918E-12</v>
      </c>
      <c r="D93" s="3">
        <f t="shared" si="7"/>
        <v>3.186925471930698E-09</v>
      </c>
      <c r="E93" s="3">
        <f t="shared" si="7"/>
        <v>-1.8244559378251926E-07</v>
      </c>
      <c r="F93" s="3">
        <f t="shared" si="7"/>
        <v>-3.346666951554319E-06</v>
      </c>
      <c r="G93" s="3">
        <f t="shared" si="7"/>
        <v>7.483502634364978E-05</v>
      </c>
      <c r="H93" s="3">
        <f t="shared" si="7"/>
        <v>-0.0003347280126455202</v>
      </c>
      <c r="I93" s="3">
        <f t="shared" si="7"/>
        <v>0.0009731452340458992</v>
      </c>
      <c r="J93" s="3">
        <f t="shared" si="7"/>
        <v>0.00023590918273518296</v>
      </c>
      <c r="K93" s="3">
        <f t="shared" si="7"/>
        <v>-0.005148228753810365</v>
      </c>
      <c r="L93" s="3">
        <f t="shared" si="7"/>
        <v>-0.004233766120341163</v>
      </c>
      <c r="M93" s="3">
        <f t="shared" si="7"/>
        <v>0.00703576007595793</v>
      </c>
      <c r="N93" s="3">
        <f t="shared" si="7"/>
        <v>0.020182187052758368</v>
      </c>
      <c r="O93" s="3">
        <f t="shared" si="7"/>
        <v>0.025187799673763396</v>
      </c>
      <c r="P93" s="3">
        <f t="shared" si="7"/>
        <v>0.017984256602010643</v>
      </c>
      <c r="Q93" s="3">
        <f t="shared" si="7"/>
        <v>0.0004081254927128631</v>
      </c>
      <c r="R93" s="3">
        <f t="shared" si="7"/>
        <v>-0.022875484794951516</v>
      </c>
      <c r="S93" s="3">
        <f t="shared" si="7"/>
        <v>-0.04704260247543587</v>
      </c>
      <c r="T93" s="3">
        <f t="shared" si="7"/>
        <v>-0.0684503555227016</v>
      </c>
      <c r="U93" s="3">
        <f t="shared" si="7"/>
        <v>-0.08494331079436362</v>
      </c>
      <c r="V93" s="3">
        <f t="shared" si="8"/>
        <v>-0.09563582872168082</v>
      </c>
      <c r="W93" s="3">
        <f t="shared" si="8"/>
        <v>-0.10053247217419665</v>
      </c>
      <c r="X93" s="3">
        <f t="shared" si="8"/>
        <v>-0.10016934933809132</v>
      </c>
      <c r="Y93" s="3">
        <f t="shared" si="8"/>
        <v>-0.0929229033667879</v>
      </c>
      <c r="Z93" s="3">
        <f t="shared" si="8"/>
        <v>-0.0798194010640969</v>
      </c>
      <c r="AA93" s="3"/>
    </row>
    <row r="94" spans="1:27" ht="8.25">
      <c r="A94" s="4">
        <v>18</v>
      </c>
      <c r="B94" s="3">
        <f t="shared" si="7"/>
        <v>-1.0183524120530889E-16</v>
      </c>
      <c r="C94" s="3">
        <f t="shared" si="7"/>
        <v>-2.1393346154491152E-11</v>
      </c>
      <c r="D94" s="3">
        <f t="shared" si="7"/>
        <v>1.2476868087645757E-08</v>
      </c>
      <c r="E94" s="3">
        <f t="shared" si="7"/>
        <v>-7.142776405805441E-07</v>
      </c>
      <c r="F94" s="3">
        <f t="shared" si="7"/>
        <v>-1.310225873042782E-05</v>
      </c>
      <c r="G94" s="3">
        <f t="shared" si="7"/>
        <v>0.0002929804164700334</v>
      </c>
      <c r="H94" s="3">
        <f t="shared" si="7"/>
        <v>-0.0013104659320720992</v>
      </c>
      <c r="I94" s="3">
        <f t="shared" si="7"/>
        <v>0.00380988034463075</v>
      </c>
      <c r="J94" s="3">
        <f t="shared" si="7"/>
        <v>0.0009235885117413888</v>
      </c>
      <c r="K94" s="3">
        <f t="shared" si="7"/>
        <v>-0.02015540420134232</v>
      </c>
      <c r="L94" s="3">
        <f t="shared" si="7"/>
        <v>-0.01657526724822925</v>
      </c>
      <c r="M94" s="3">
        <f t="shared" si="7"/>
        <v>0.027545121822654447</v>
      </c>
      <c r="N94" s="3">
        <f t="shared" si="7"/>
        <v>0.0790136097612935</v>
      </c>
      <c r="O94" s="3">
        <f t="shared" si="7"/>
        <v>0.09861066934747154</v>
      </c>
      <c r="P94" s="3">
        <f t="shared" si="7"/>
        <v>0.07040867420778474</v>
      </c>
      <c r="Q94" s="3">
        <f t="shared" si="7"/>
        <v>0.0015978183301220779</v>
      </c>
      <c r="R94" s="3">
        <f t="shared" si="7"/>
        <v>-0.08955791678888778</v>
      </c>
      <c r="S94" s="3">
        <f t="shared" si="7"/>
        <v>-0.18417259856095394</v>
      </c>
      <c r="T94" s="3">
        <f t="shared" si="7"/>
        <v>-0.2679843202896757</v>
      </c>
      <c r="U94" s="3">
        <f t="shared" si="7"/>
        <v>-0.3325545241154035</v>
      </c>
      <c r="V94" s="3">
        <f t="shared" si="8"/>
        <v>-0.3744159158796428</v>
      </c>
      <c r="W94" s="3">
        <f t="shared" si="8"/>
        <v>-0.3935863592952091</v>
      </c>
      <c r="X94" s="3">
        <f t="shared" si="8"/>
        <v>-0.3921647271404561</v>
      </c>
      <c r="Y94" s="3">
        <f t="shared" si="8"/>
        <v>-0.3637947664104265</v>
      </c>
      <c r="Z94" s="3">
        <f t="shared" si="8"/>
        <v>-0.31249432930990273</v>
      </c>
      <c r="AA94" s="3"/>
    </row>
    <row r="95" spans="1:27" ht="8.25">
      <c r="A95" s="4">
        <v>19</v>
      </c>
      <c r="B95" s="3">
        <f t="shared" si="7"/>
        <v>-7.286163310529798E-17</v>
      </c>
      <c r="C95" s="3">
        <f t="shared" si="7"/>
        <v>-1.5306627842718862E-11</v>
      </c>
      <c r="D95" s="3">
        <f t="shared" si="7"/>
        <v>8.927017544667568E-09</v>
      </c>
      <c r="E95" s="3">
        <f t="shared" si="7"/>
        <v>-5.11055257171467E-07</v>
      </c>
      <c r="F95" s="3">
        <f t="shared" si="7"/>
        <v>-9.3744754484595E-06</v>
      </c>
      <c r="G95" s="3">
        <f t="shared" si="7"/>
        <v>0.00020962322432996908</v>
      </c>
      <c r="H95" s="3">
        <f t="shared" si="7"/>
        <v>-0.0009376193035879207</v>
      </c>
      <c r="I95" s="3">
        <f t="shared" si="7"/>
        <v>0.0027259139425605877</v>
      </c>
      <c r="J95" s="3">
        <f t="shared" si="7"/>
        <v>0.0006608141394499989</v>
      </c>
      <c r="K95" s="3">
        <f t="shared" si="7"/>
        <v>-0.014420898390631267</v>
      </c>
      <c r="L95" s="3">
        <f t="shared" si="7"/>
        <v>-0.011859362501316311</v>
      </c>
      <c r="M95" s="3">
        <f t="shared" si="7"/>
        <v>0.01970813380838103</v>
      </c>
      <c r="N95" s="3">
        <f t="shared" si="7"/>
        <v>0.056533087923323254</v>
      </c>
      <c r="O95" s="3">
        <f t="shared" si="7"/>
        <v>0.0705544988672228</v>
      </c>
      <c r="P95" s="3">
        <f t="shared" si="7"/>
        <v>0.05037638175978147</v>
      </c>
      <c r="Q95" s="3">
        <f t="shared" si="7"/>
        <v>0.0011432157626411704</v>
      </c>
      <c r="R95" s="3">
        <f t="shared" si="7"/>
        <v>-0.06407738615349366</v>
      </c>
      <c r="S95" s="3">
        <f t="shared" si="7"/>
        <v>-0.13177281406289823</v>
      </c>
      <c r="T95" s="3">
        <f t="shared" si="7"/>
        <v>-0.1917388812734613</v>
      </c>
      <c r="U95" s="3">
        <f t="shared" si="7"/>
        <v>-0.23793792244035372</v>
      </c>
      <c r="V95" s="3">
        <f t="shared" si="8"/>
        <v>-0.26788913905164347</v>
      </c>
      <c r="W95" s="3">
        <f t="shared" si="8"/>
        <v>-0.28160531233388486</v>
      </c>
      <c r="X95" s="3">
        <f t="shared" si="8"/>
        <v>-0.2805881552157368</v>
      </c>
      <c r="Y95" s="3">
        <f t="shared" si="8"/>
        <v>-0.26028986117275704</v>
      </c>
      <c r="Z95" s="3">
        <f t="shared" si="8"/>
        <v>-0.22358514498689389</v>
      </c>
      <c r="AA95" s="3"/>
    </row>
    <row r="96" spans="1:27" ht="8.25">
      <c r="A96" s="4">
        <v>20</v>
      </c>
      <c r="B96" s="3">
        <f t="shared" si="7"/>
        <v>7.049603875864605E-17</v>
      </c>
      <c r="C96" s="3">
        <f t="shared" si="7"/>
        <v>1.4809668458913782E-11</v>
      </c>
      <c r="D96" s="3">
        <f t="shared" si="7"/>
        <v>-8.637184592315136E-09</v>
      </c>
      <c r="E96" s="3">
        <f t="shared" si="7"/>
        <v>4.944628562648826E-07</v>
      </c>
      <c r="F96" s="3">
        <f t="shared" si="7"/>
        <v>9.070114906723432E-06</v>
      </c>
      <c r="G96" s="3">
        <f t="shared" si="7"/>
        <v>-0.0002028173994634679</v>
      </c>
      <c r="H96" s="3">
        <f t="shared" si="7"/>
        <v>0.0009071776729333641</v>
      </c>
      <c r="I96" s="3">
        <f t="shared" si="7"/>
        <v>-0.0026374118552870028</v>
      </c>
      <c r="J96" s="3">
        <f t="shared" si="7"/>
        <v>-0.0006393595257411427</v>
      </c>
      <c r="K96" s="3">
        <f t="shared" si="7"/>
        <v>0.01395269593273112</v>
      </c>
      <c r="L96" s="3">
        <f t="shared" si="7"/>
        <v>0.011474325278125525</v>
      </c>
      <c r="M96" s="3">
        <f t="shared" si="7"/>
        <v>-0.019068270989868723</v>
      </c>
      <c r="N96" s="3">
        <f t="shared" si="7"/>
        <v>-0.05469763149048541</v>
      </c>
      <c r="O96" s="3">
        <f t="shared" si="7"/>
        <v>-0.06826381011186705</v>
      </c>
      <c r="P96" s="3">
        <f t="shared" si="7"/>
        <v>-0.048740814743001924</v>
      </c>
      <c r="Q96" s="3">
        <f t="shared" si="7"/>
        <v>-0.0011060990438709639</v>
      </c>
      <c r="R96" s="3">
        <f t="shared" si="7"/>
        <v>0.06199698943477237</v>
      </c>
      <c r="S96" s="3">
        <f t="shared" si="7"/>
        <v>0.12749455387705919</v>
      </c>
      <c r="T96" s="3">
        <f t="shared" si="7"/>
        <v>0.18551370631864844</v>
      </c>
      <c r="U96" s="3">
        <f t="shared" si="7"/>
        <v>0.23021280593952584</v>
      </c>
      <c r="V96" s="3">
        <f t="shared" si="8"/>
        <v>0.25919159816679693</v>
      </c>
      <c r="W96" s="3">
        <f t="shared" si="8"/>
        <v>0.2724624492596869</v>
      </c>
      <c r="X96" s="3">
        <f t="shared" si="8"/>
        <v>0.2714783161217298</v>
      </c>
      <c r="Y96" s="3">
        <f t="shared" si="8"/>
        <v>0.25183904559480763</v>
      </c>
      <c r="Z96" s="3">
        <f t="shared" si="8"/>
        <v>0.2163260192655149</v>
      </c>
      <c r="AA96" s="3"/>
    </row>
    <row r="97" spans="1:27" ht="8.25">
      <c r="A97" s="4">
        <v>21</v>
      </c>
      <c r="B97" s="3">
        <f t="shared" si="7"/>
        <v>-1.4339292582658492</v>
      </c>
      <c r="C97" s="3">
        <f t="shared" si="7"/>
        <v>-1.4339292582658492</v>
      </c>
      <c r="D97" s="3">
        <f t="shared" si="7"/>
        <v>-1.4339292582658492</v>
      </c>
      <c r="E97" s="3">
        <f t="shared" si="7"/>
        <v>-1.4339292582658492</v>
      </c>
      <c r="F97" s="3">
        <f t="shared" si="7"/>
        <v>-1.4339292582658492</v>
      </c>
      <c r="G97" s="3">
        <f t="shared" si="7"/>
        <v>-1.4339292582658492</v>
      </c>
      <c r="H97" s="3">
        <f t="shared" si="7"/>
        <v>-1.4339292582658492</v>
      </c>
      <c r="I97" s="3">
        <f t="shared" si="7"/>
        <v>-1.4339292582658492</v>
      </c>
      <c r="J97" s="3">
        <f t="shared" si="7"/>
        <v>-1.4339292582658492</v>
      </c>
      <c r="K97" s="3">
        <f t="shared" si="7"/>
        <v>-1.4339292582658492</v>
      </c>
      <c r="L97" s="3">
        <f t="shared" si="7"/>
        <v>-1.4339292582658492</v>
      </c>
      <c r="M97" s="3">
        <f t="shared" si="7"/>
        <v>-1.4339292582658492</v>
      </c>
      <c r="N97" s="3">
        <f t="shared" si="7"/>
        <v>-1.4339292582658492</v>
      </c>
      <c r="O97" s="3">
        <f t="shared" si="7"/>
        <v>-1.4339292582658492</v>
      </c>
      <c r="P97" s="3">
        <f t="shared" si="7"/>
        <v>-1.4339292582658492</v>
      </c>
      <c r="Q97" s="3">
        <f t="shared" si="7"/>
        <v>-1.4339292582658492</v>
      </c>
      <c r="R97" s="3">
        <f t="shared" si="7"/>
        <v>-1.4339292582658492</v>
      </c>
      <c r="S97" s="3">
        <f t="shared" si="7"/>
        <v>-1.4339292582658492</v>
      </c>
      <c r="T97" s="3">
        <f t="shared" si="7"/>
        <v>-1.4339292582658492</v>
      </c>
      <c r="U97" s="3">
        <f t="shared" si="7"/>
        <v>-1.4339292582658492</v>
      </c>
      <c r="V97" s="3">
        <f t="shared" si="8"/>
        <v>-1.4339292582658492</v>
      </c>
      <c r="W97" s="3">
        <f t="shared" si="8"/>
        <v>-1.4339292582658492</v>
      </c>
      <c r="X97" s="3">
        <f t="shared" si="8"/>
        <v>-1.4339292582658492</v>
      </c>
      <c r="Y97" s="3">
        <f t="shared" si="8"/>
        <v>-1.4339292582658492</v>
      </c>
      <c r="Z97" s="3">
        <f t="shared" si="8"/>
        <v>-1.4339292582658492</v>
      </c>
      <c r="AA97" s="3"/>
    </row>
    <row r="98" spans="1:27" ht="8.25">
      <c r="A98" s="4">
        <v>22</v>
      </c>
      <c r="B98" s="3">
        <f t="shared" si="7"/>
        <v>0.1658127482700404</v>
      </c>
      <c r="C98" s="3">
        <f t="shared" si="7"/>
        <v>0.1658127482700404</v>
      </c>
      <c r="D98" s="3">
        <f t="shared" si="7"/>
        <v>0.1658127482700404</v>
      </c>
      <c r="E98" s="3">
        <f t="shared" si="7"/>
        <v>0.1658127482700404</v>
      </c>
      <c r="F98" s="3">
        <f t="shared" si="7"/>
        <v>0.1658127482700404</v>
      </c>
      <c r="G98" s="3">
        <f t="shared" si="7"/>
        <v>0.1658127482700404</v>
      </c>
      <c r="H98" s="3">
        <f t="shared" si="7"/>
        <v>0.1658127482700404</v>
      </c>
      <c r="I98" s="3">
        <f t="shared" si="7"/>
        <v>0.1658127482700404</v>
      </c>
      <c r="J98" s="3">
        <f t="shared" si="7"/>
        <v>0.1658127482700404</v>
      </c>
      <c r="K98" s="3">
        <f t="shared" si="7"/>
        <v>0.1658127482700404</v>
      </c>
      <c r="L98" s="3">
        <f t="shared" si="7"/>
        <v>0.1658127482700404</v>
      </c>
      <c r="M98" s="3">
        <f t="shared" si="7"/>
        <v>0.1658127482700404</v>
      </c>
      <c r="N98" s="3">
        <f t="shared" si="7"/>
        <v>0.1658127482700404</v>
      </c>
      <c r="O98" s="3">
        <f t="shared" si="7"/>
        <v>0.1658127482700404</v>
      </c>
      <c r="P98" s="3">
        <f t="shared" si="7"/>
        <v>0.1658127482700404</v>
      </c>
      <c r="Q98" s="3">
        <f t="shared" si="7"/>
        <v>0.1658127482700404</v>
      </c>
      <c r="R98" s="3">
        <f t="shared" si="7"/>
        <v>0.1658127482700404</v>
      </c>
      <c r="S98" s="3">
        <f t="shared" si="7"/>
        <v>0.1658127482700404</v>
      </c>
      <c r="T98" s="3">
        <f t="shared" si="7"/>
        <v>0.1658127482700404</v>
      </c>
      <c r="U98" s="3">
        <f t="shared" si="7"/>
        <v>0.1658127482700404</v>
      </c>
      <c r="V98" s="3">
        <f t="shared" si="8"/>
        <v>0.1658127482700404</v>
      </c>
      <c r="W98" s="3">
        <f t="shared" si="8"/>
        <v>0.1658127482700404</v>
      </c>
      <c r="X98" s="3">
        <f t="shared" si="8"/>
        <v>0.1658127482700404</v>
      </c>
      <c r="Y98" s="3">
        <f t="shared" si="8"/>
        <v>0.1658127482700404</v>
      </c>
      <c r="Z98" s="3">
        <f t="shared" si="8"/>
        <v>0.1658127482700404</v>
      </c>
      <c r="AA98" s="3"/>
    </row>
    <row r="99" spans="1:27" ht="8.25">
      <c r="A99" s="4">
        <v>23</v>
      </c>
      <c r="B99" s="3">
        <f t="shared" si="7"/>
        <v>-0.22482015563650312</v>
      </c>
      <c r="C99" s="3">
        <f t="shared" si="7"/>
        <v>-0.22482015563650312</v>
      </c>
      <c r="D99" s="3">
        <f t="shared" si="7"/>
        <v>-0.22482015563650312</v>
      </c>
      <c r="E99" s="3">
        <f t="shared" si="7"/>
        <v>-0.22482015563650312</v>
      </c>
      <c r="F99" s="3">
        <f t="shared" si="7"/>
        <v>-0.22482015563650312</v>
      </c>
      <c r="G99" s="3">
        <f t="shared" si="7"/>
        <v>-0.22482015563650312</v>
      </c>
      <c r="H99" s="3">
        <f t="shared" si="7"/>
        <v>-0.22482015563650312</v>
      </c>
      <c r="I99" s="3">
        <f t="shared" si="7"/>
        <v>-0.22482015563650312</v>
      </c>
      <c r="J99" s="3">
        <f t="shared" si="7"/>
        <v>-0.22482015563650312</v>
      </c>
      <c r="K99" s="3">
        <f t="shared" si="7"/>
        <v>-0.22482015563650312</v>
      </c>
      <c r="L99" s="3">
        <f t="shared" si="7"/>
        <v>-0.22482015563650312</v>
      </c>
      <c r="M99" s="3">
        <f t="shared" si="7"/>
        <v>-0.22482015563650312</v>
      </c>
      <c r="N99" s="3">
        <f t="shared" si="7"/>
        <v>-0.22482015563650312</v>
      </c>
      <c r="O99" s="3">
        <f t="shared" si="7"/>
        <v>-0.22482015563650312</v>
      </c>
      <c r="P99" s="3">
        <f t="shared" si="7"/>
        <v>-0.22482015563650312</v>
      </c>
      <c r="Q99" s="3">
        <f>$E27*Q$72^$F27*Q$73^$G27*$B$18^$H27*$B$19^$I27*$B$20^$J27*$B$21^$K27*$B$22^$L27*$B$23^$M27*$B$24^$N27</f>
        <v>-0.22482015563650312</v>
      </c>
      <c r="R99" s="3">
        <f>$E27*R$72^$F27*R$73^$G27*$B$18^$H27*$B$19^$I27*$B$20^$J27*$B$21^$K27*$B$22^$L27*$B$23^$M27*$B$24^$N27</f>
        <v>-0.22482015563650312</v>
      </c>
      <c r="S99" s="3">
        <f>$E27*S$72^$F27*S$73^$G27*$B$18^$H27*$B$19^$I27*$B$20^$J27*$B$21^$K27*$B$22^$L27*$B$23^$M27*$B$24^$N27</f>
        <v>-0.22482015563650312</v>
      </c>
      <c r="T99" s="3">
        <f>$E27*T$72^$F27*T$73^$G27*$B$18^$H27*$B$19^$I27*$B$20^$J27*$B$21^$K27*$B$22^$L27*$B$23^$M27*$B$24^$N27</f>
        <v>-0.22482015563650312</v>
      </c>
      <c r="U99" s="3">
        <f>$E27*U$72^$F27*U$73^$G27*$B$18^$H27*$B$19^$I27*$B$20^$J27*$B$21^$K27*$B$22^$L27*$B$23^$M27*$B$24^$N27</f>
        <v>-0.22482015563650312</v>
      </c>
      <c r="V99" s="3">
        <f t="shared" si="8"/>
        <v>-0.22482015563650312</v>
      </c>
      <c r="W99" s="3">
        <f t="shared" si="8"/>
        <v>-0.22482015563650312</v>
      </c>
      <c r="X99" s="3">
        <f t="shared" si="8"/>
        <v>-0.22482015563650312</v>
      </c>
      <c r="Y99" s="3">
        <f t="shared" si="8"/>
        <v>-0.22482015563650312</v>
      </c>
      <c r="Z99" s="3">
        <f t="shared" si="8"/>
        <v>-0.22482015563650312</v>
      </c>
      <c r="AA99" s="3"/>
    </row>
    <row r="100" spans="1:27" ht="8.25">
      <c r="A100" s="4">
        <v>24</v>
      </c>
      <c r="B100" s="3">
        <f aca="true" t="shared" si="9" ref="B100:U112">$E28*B$72^$F28*B$73^$G28*$B$18^$H28*$B$19^$I28*$B$20^$J28*$B$21^$K28*$B$22^$L28*$B$23^$M28*$B$24^$N28</f>
        <v>0.7195522430641077</v>
      </c>
      <c r="C100" s="3">
        <f t="shared" si="9"/>
        <v>0.7195522430641077</v>
      </c>
      <c r="D100" s="3">
        <f t="shared" si="9"/>
        <v>0.7195522430641077</v>
      </c>
      <c r="E100" s="3">
        <f t="shared" si="9"/>
        <v>0.7195522430641077</v>
      </c>
      <c r="F100" s="3">
        <f t="shared" si="9"/>
        <v>0.7195522430641077</v>
      </c>
      <c r="G100" s="3">
        <f t="shared" si="9"/>
        <v>0.7195522430641077</v>
      </c>
      <c r="H100" s="3">
        <f t="shared" si="9"/>
        <v>0.7195522430641077</v>
      </c>
      <c r="I100" s="3">
        <f t="shared" si="9"/>
        <v>0.7195522430641077</v>
      </c>
      <c r="J100" s="3">
        <f t="shared" si="9"/>
        <v>0.7195522430641077</v>
      </c>
      <c r="K100" s="3">
        <f t="shared" si="9"/>
        <v>0.7195522430641077</v>
      </c>
      <c r="L100" s="3">
        <f t="shared" si="9"/>
        <v>0.7195522430641077</v>
      </c>
      <c r="M100" s="3">
        <f t="shared" si="9"/>
        <v>0.7195522430641077</v>
      </c>
      <c r="N100" s="3">
        <f t="shared" si="9"/>
        <v>0.7195522430641077</v>
      </c>
      <c r="O100" s="3">
        <f t="shared" si="9"/>
        <v>0.7195522430641077</v>
      </c>
      <c r="P100" s="3">
        <f t="shared" si="9"/>
        <v>0.7195522430641077</v>
      </c>
      <c r="Q100" s="3">
        <f t="shared" si="9"/>
        <v>0.7195522430641077</v>
      </c>
      <c r="R100" s="3">
        <f t="shared" si="9"/>
        <v>0.7195522430641077</v>
      </c>
      <c r="S100" s="3">
        <f t="shared" si="9"/>
        <v>0.7195522430641077</v>
      </c>
      <c r="T100" s="3">
        <f t="shared" si="9"/>
        <v>0.7195522430641077</v>
      </c>
      <c r="U100" s="3">
        <f t="shared" si="9"/>
        <v>0.7195522430641077</v>
      </c>
      <c r="V100" s="3">
        <f t="shared" si="8"/>
        <v>0.7195522430641077</v>
      </c>
      <c r="W100" s="3">
        <f t="shared" si="8"/>
        <v>0.7195522430641077</v>
      </c>
      <c r="X100" s="3">
        <f t="shared" si="8"/>
        <v>0.7195522430641077</v>
      </c>
      <c r="Y100" s="3">
        <f t="shared" si="8"/>
        <v>0.7195522430641077</v>
      </c>
      <c r="Z100" s="3">
        <f t="shared" si="8"/>
        <v>0.7195522430641077</v>
      </c>
      <c r="AA100" s="3"/>
    </row>
    <row r="101" spans="1:27" ht="8.25">
      <c r="A101" s="4">
        <v>25</v>
      </c>
      <c r="B101" s="3">
        <f t="shared" si="9"/>
        <v>-0.08675274222484723</v>
      </c>
      <c r="C101" s="3">
        <f t="shared" si="9"/>
        <v>-0.08675274222484723</v>
      </c>
      <c r="D101" s="3">
        <f t="shared" si="9"/>
        <v>-0.08675274222484723</v>
      </c>
      <c r="E101" s="3">
        <f t="shared" si="9"/>
        <v>-0.08675274222484723</v>
      </c>
      <c r="F101" s="3">
        <f t="shared" si="9"/>
        <v>-0.08675274222484723</v>
      </c>
      <c r="G101" s="3">
        <f t="shared" si="9"/>
        <v>-0.08675274222484723</v>
      </c>
      <c r="H101" s="3">
        <f t="shared" si="9"/>
        <v>-0.08675274222484723</v>
      </c>
      <c r="I101" s="3">
        <f t="shared" si="9"/>
        <v>-0.08675274222484723</v>
      </c>
      <c r="J101" s="3">
        <f t="shared" si="9"/>
        <v>-0.08675274222484723</v>
      </c>
      <c r="K101" s="3">
        <f t="shared" si="9"/>
        <v>-0.08675274222484723</v>
      </c>
      <c r="L101" s="3">
        <f t="shared" si="9"/>
        <v>-0.08675274222484723</v>
      </c>
      <c r="M101" s="3">
        <f t="shared" si="9"/>
        <v>-0.08675274222484723</v>
      </c>
      <c r="N101" s="3">
        <f t="shared" si="9"/>
        <v>-0.08675274222484723</v>
      </c>
      <c r="O101" s="3">
        <f t="shared" si="9"/>
        <v>-0.08675274222484723</v>
      </c>
      <c r="P101" s="3">
        <f t="shared" si="9"/>
        <v>-0.08675274222484723</v>
      </c>
      <c r="Q101" s="3">
        <f t="shared" si="9"/>
        <v>-0.08675274222484723</v>
      </c>
      <c r="R101" s="3">
        <f t="shared" si="9"/>
        <v>-0.08675274222484723</v>
      </c>
      <c r="S101" s="3">
        <f t="shared" si="9"/>
        <v>-0.08675274222484723</v>
      </c>
      <c r="T101" s="3">
        <f t="shared" si="9"/>
        <v>-0.08675274222484723</v>
      </c>
      <c r="U101" s="3">
        <f t="shared" si="9"/>
        <v>-0.08675274222484723</v>
      </c>
      <c r="V101" s="3">
        <f t="shared" si="8"/>
        <v>-0.08675274222484723</v>
      </c>
      <c r="W101" s="3">
        <f t="shared" si="8"/>
        <v>-0.08675274222484723</v>
      </c>
      <c r="X101" s="3">
        <f t="shared" si="8"/>
        <v>-0.08675274222484723</v>
      </c>
      <c r="Y101" s="3">
        <f t="shared" si="8"/>
        <v>-0.08675274222484723</v>
      </c>
      <c r="Z101" s="3">
        <f t="shared" si="8"/>
        <v>-0.08675274222484723</v>
      </c>
      <c r="AA101" s="3"/>
    </row>
    <row r="102" spans="1:27" ht="8.25">
      <c r="A102" s="4">
        <v>26</v>
      </c>
      <c r="B102" s="3">
        <f t="shared" si="9"/>
        <v>-0.15137741262000004</v>
      </c>
      <c r="C102" s="3">
        <f t="shared" si="9"/>
        <v>-0.15137741262000004</v>
      </c>
      <c r="D102" s="3">
        <f t="shared" si="9"/>
        <v>-0.15137741262000004</v>
      </c>
      <c r="E102" s="3">
        <f t="shared" si="9"/>
        <v>-0.15137741262000004</v>
      </c>
      <c r="F102" s="3">
        <f t="shared" si="9"/>
        <v>-0.15137741262000004</v>
      </c>
      <c r="G102" s="3">
        <f t="shared" si="9"/>
        <v>-0.15137741262000004</v>
      </c>
      <c r="H102" s="3">
        <f t="shared" si="9"/>
        <v>-0.15137741262000004</v>
      </c>
      <c r="I102" s="3">
        <f t="shared" si="9"/>
        <v>-0.15137741262000004</v>
      </c>
      <c r="J102" s="3">
        <f t="shared" si="9"/>
        <v>-0.15137741262000004</v>
      </c>
      <c r="K102" s="3">
        <f t="shared" si="9"/>
        <v>-0.15137741262000004</v>
      </c>
      <c r="L102" s="3">
        <f t="shared" si="9"/>
        <v>-0.15137741262000004</v>
      </c>
      <c r="M102" s="3">
        <f t="shared" si="9"/>
        <v>-0.15137741262000004</v>
      </c>
      <c r="N102" s="3">
        <f t="shared" si="9"/>
        <v>-0.15137741262000004</v>
      </c>
      <c r="O102" s="3">
        <f t="shared" si="9"/>
        <v>-0.15137741262000004</v>
      </c>
      <c r="P102" s="3">
        <f t="shared" si="9"/>
        <v>-0.15137741262000004</v>
      </c>
      <c r="Q102" s="3">
        <f t="shared" si="9"/>
        <v>-0.15137741262000004</v>
      </c>
      <c r="R102" s="3">
        <f t="shared" si="9"/>
        <v>-0.15137741262000004</v>
      </c>
      <c r="S102" s="3">
        <f t="shared" si="9"/>
        <v>-0.15137741262000004</v>
      </c>
      <c r="T102" s="3">
        <f t="shared" si="9"/>
        <v>-0.15137741262000004</v>
      </c>
      <c r="U102" s="3">
        <f t="shared" si="9"/>
        <v>-0.15137741262000004</v>
      </c>
      <c r="V102" s="3">
        <f aca="true" t="shared" si="10" ref="V102:Z117">$E30*V$72^$F30*V$73^$G30*$B$18^$H30*$B$19^$I30*$B$20^$J30*$B$21^$K30*$B$22^$L30*$B$23^$M30*$B$24^$N30</f>
        <v>-0.15137741262000004</v>
      </c>
      <c r="W102" s="3">
        <f t="shared" si="10"/>
        <v>-0.15137741262000004</v>
      </c>
      <c r="X102" s="3">
        <f t="shared" si="10"/>
        <v>-0.15137741262000004</v>
      </c>
      <c r="Y102" s="3">
        <f t="shared" si="10"/>
        <v>-0.15137741262000004</v>
      </c>
      <c r="Z102" s="3">
        <f t="shared" si="10"/>
        <v>-0.15137741262000004</v>
      </c>
      <c r="AA102" s="3"/>
    </row>
    <row r="103" spans="1:27" ht="8.25">
      <c r="A103" s="4">
        <v>27</v>
      </c>
      <c r="B103" s="3">
        <f t="shared" si="9"/>
        <v>0.15749781216</v>
      </c>
      <c r="C103" s="3">
        <f t="shared" si="9"/>
        <v>0.15749781216</v>
      </c>
      <c r="D103" s="3">
        <f t="shared" si="9"/>
        <v>0.15749781216</v>
      </c>
      <c r="E103" s="3">
        <f t="shared" si="9"/>
        <v>0.15749781216</v>
      </c>
      <c r="F103" s="3">
        <f t="shared" si="9"/>
        <v>0.15749781216</v>
      </c>
      <c r="G103" s="3">
        <f t="shared" si="9"/>
        <v>0.15749781216</v>
      </c>
      <c r="H103" s="3">
        <f t="shared" si="9"/>
        <v>0.15749781216</v>
      </c>
      <c r="I103" s="3">
        <f t="shared" si="9"/>
        <v>0.15749781216</v>
      </c>
      <c r="J103" s="3">
        <f t="shared" si="9"/>
        <v>0.15749781216</v>
      </c>
      <c r="K103" s="3">
        <f t="shared" si="9"/>
        <v>0.15749781216</v>
      </c>
      <c r="L103" s="3">
        <f t="shared" si="9"/>
        <v>0.15749781216</v>
      </c>
      <c r="M103" s="3">
        <f t="shared" si="9"/>
        <v>0.15749781216</v>
      </c>
      <c r="N103" s="3">
        <f t="shared" si="9"/>
        <v>0.15749781216</v>
      </c>
      <c r="O103" s="3">
        <f t="shared" si="9"/>
        <v>0.15749781216</v>
      </c>
      <c r="P103" s="3">
        <f t="shared" si="9"/>
        <v>0.15749781216</v>
      </c>
      <c r="Q103" s="3">
        <f t="shared" si="9"/>
        <v>0.15749781216</v>
      </c>
      <c r="R103" s="3">
        <f t="shared" si="9"/>
        <v>0.15749781216</v>
      </c>
      <c r="S103" s="3">
        <f t="shared" si="9"/>
        <v>0.15749781216</v>
      </c>
      <c r="T103" s="3">
        <f t="shared" si="9"/>
        <v>0.15749781216</v>
      </c>
      <c r="U103" s="3">
        <f t="shared" si="9"/>
        <v>0.15749781216</v>
      </c>
      <c r="V103" s="3">
        <f t="shared" si="10"/>
        <v>0.15749781216</v>
      </c>
      <c r="W103" s="3">
        <f t="shared" si="10"/>
        <v>0.15749781216</v>
      </c>
      <c r="X103" s="3">
        <f t="shared" si="10"/>
        <v>0.15749781216</v>
      </c>
      <c r="Y103" s="3">
        <f t="shared" si="10"/>
        <v>0.15749781216</v>
      </c>
      <c r="Z103" s="3">
        <f t="shared" si="10"/>
        <v>0.15749781216</v>
      </c>
      <c r="AA103" s="3"/>
    </row>
    <row r="104" spans="1:27" ht="8.25">
      <c r="A104" s="4">
        <v>28</v>
      </c>
      <c r="B104" s="3">
        <f t="shared" si="9"/>
        <v>-0.5081764133022934</v>
      </c>
      <c r="C104" s="3">
        <f t="shared" si="9"/>
        <v>-0.5081764133022934</v>
      </c>
      <c r="D104" s="3">
        <f t="shared" si="9"/>
        <v>-0.5081764133022934</v>
      </c>
      <c r="E104" s="3">
        <f t="shared" si="9"/>
        <v>-0.5081764133022934</v>
      </c>
      <c r="F104" s="3">
        <f t="shared" si="9"/>
        <v>-0.5081764133022934</v>
      </c>
      <c r="G104" s="3">
        <f t="shared" si="9"/>
        <v>-0.5081764133022934</v>
      </c>
      <c r="H104" s="3">
        <f t="shared" si="9"/>
        <v>-0.5081764133022934</v>
      </c>
      <c r="I104" s="3">
        <f t="shared" si="9"/>
        <v>-0.5081764133022934</v>
      </c>
      <c r="J104" s="3">
        <f t="shared" si="9"/>
        <v>-0.5081764133022934</v>
      </c>
      <c r="K104" s="3">
        <f t="shared" si="9"/>
        <v>-0.5081764133022934</v>
      </c>
      <c r="L104" s="3">
        <f t="shared" si="9"/>
        <v>-0.5081764133022934</v>
      </c>
      <c r="M104" s="3">
        <f t="shared" si="9"/>
        <v>-0.5081764133022934</v>
      </c>
      <c r="N104" s="3">
        <f t="shared" si="9"/>
        <v>-0.5081764133022934</v>
      </c>
      <c r="O104" s="3">
        <f t="shared" si="9"/>
        <v>-0.5081764133022934</v>
      </c>
      <c r="P104" s="3">
        <f t="shared" si="9"/>
        <v>-0.5081764133022934</v>
      </c>
      <c r="Q104" s="3">
        <f t="shared" si="9"/>
        <v>-0.5081764133022934</v>
      </c>
      <c r="R104" s="3">
        <f t="shared" si="9"/>
        <v>-0.5081764133022934</v>
      </c>
      <c r="S104" s="3">
        <f t="shared" si="9"/>
        <v>-0.5081764133022934</v>
      </c>
      <c r="T104" s="3">
        <f t="shared" si="9"/>
        <v>-0.5081764133022934</v>
      </c>
      <c r="U104" s="3">
        <f t="shared" si="9"/>
        <v>-0.5081764133022934</v>
      </c>
      <c r="V104" s="3">
        <f t="shared" si="10"/>
        <v>-0.5081764133022934</v>
      </c>
      <c r="W104" s="3">
        <f t="shared" si="10"/>
        <v>-0.5081764133022934</v>
      </c>
      <c r="X104" s="3">
        <f t="shared" si="10"/>
        <v>-0.5081764133022934</v>
      </c>
      <c r="Y104" s="3">
        <f t="shared" si="10"/>
        <v>-0.5081764133022934</v>
      </c>
      <c r="Z104" s="3">
        <f t="shared" si="10"/>
        <v>-0.5081764133022934</v>
      </c>
      <c r="AA104" s="3"/>
    </row>
    <row r="105" spans="1:27" ht="8.25">
      <c r="A105" s="4">
        <v>29</v>
      </c>
      <c r="B105" s="3">
        <f t="shared" si="9"/>
        <v>0.413713868882696</v>
      </c>
      <c r="C105" s="3">
        <f t="shared" si="9"/>
        <v>0.413713868882696</v>
      </c>
      <c r="D105" s="3">
        <f t="shared" si="9"/>
        <v>0.413713868882696</v>
      </c>
      <c r="E105" s="3">
        <f t="shared" si="9"/>
        <v>0.413713868882696</v>
      </c>
      <c r="F105" s="3">
        <f t="shared" si="9"/>
        <v>0.413713868882696</v>
      </c>
      <c r="G105" s="3">
        <f t="shared" si="9"/>
        <v>0.413713868882696</v>
      </c>
      <c r="H105" s="3">
        <f t="shared" si="9"/>
        <v>0.413713868882696</v>
      </c>
      <c r="I105" s="3">
        <f t="shared" si="9"/>
        <v>0.413713868882696</v>
      </c>
      <c r="J105" s="3">
        <f t="shared" si="9"/>
        <v>0.413713868882696</v>
      </c>
      <c r="K105" s="3">
        <f t="shared" si="9"/>
        <v>0.413713868882696</v>
      </c>
      <c r="L105" s="3">
        <f t="shared" si="9"/>
        <v>0.413713868882696</v>
      </c>
      <c r="M105" s="3">
        <f t="shared" si="9"/>
        <v>0.413713868882696</v>
      </c>
      <c r="N105" s="3">
        <f t="shared" si="9"/>
        <v>0.413713868882696</v>
      </c>
      <c r="O105" s="3">
        <f t="shared" si="9"/>
        <v>0.413713868882696</v>
      </c>
      <c r="P105" s="3">
        <f t="shared" si="9"/>
        <v>0.413713868882696</v>
      </c>
      <c r="Q105" s="3">
        <f t="shared" si="9"/>
        <v>0.413713868882696</v>
      </c>
      <c r="R105" s="3">
        <f t="shared" si="9"/>
        <v>0.413713868882696</v>
      </c>
      <c r="S105" s="3">
        <f t="shared" si="9"/>
        <v>0.413713868882696</v>
      </c>
      <c r="T105" s="3">
        <f t="shared" si="9"/>
        <v>0.413713868882696</v>
      </c>
      <c r="U105" s="3">
        <f t="shared" si="9"/>
        <v>0.413713868882696</v>
      </c>
      <c r="V105" s="3">
        <f t="shared" si="10"/>
        <v>0.413713868882696</v>
      </c>
      <c r="W105" s="3">
        <f t="shared" si="10"/>
        <v>0.413713868882696</v>
      </c>
      <c r="X105" s="3">
        <f t="shared" si="10"/>
        <v>0.413713868882696</v>
      </c>
      <c r="Y105" s="3">
        <f t="shared" si="10"/>
        <v>0.413713868882696</v>
      </c>
      <c r="Z105" s="3">
        <f t="shared" si="10"/>
        <v>0.413713868882696</v>
      </c>
      <c r="AA105" s="3"/>
    </row>
    <row r="106" spans="1:27" ht="8.25">
      <c r="A106" s="4">
        <v>30</v>
      </c>
      <c r="B106" s="3">
        <f t="shared" si="9"/>
        <v>-1.8933336468085111</v>
      </c>
      <c r="C106" s="3">
        <f t="shared" si="9"/>
        <v>-1.8933336468085111</v>
      </c>
      <c r="D106" s="3">
        <f t="shared" si="9"/>
        <v>-1.8933336468085111</v>
      </c>
      <c r="E106" s="3">
        <f t="shared" si="9"/>
        <v>-1.8933336468085111</v>
      </c>
      <c r="F106" s="3">
        <f t="shared" si="9"/>
        <v>-1.8933336468085111</v>
      </c>
      <c r="G106" s="3">
        <f t="shared" si="9"/>
        <v>-1.8933336468085111</v>
      </c>
      <c r="H106" s="3">
        <f t="shared" si="9"/>
        <v>-1.8933336468085111</v>
      </c>
      <c r="I106" s="3">
        <f t="shared" si="9"/>
        <v>-1.8933336468085111</v>
      </c>
      <c r="J106" s="3">
        <f t="shared" si="9"/>
        <v>-1.8933336468085111</v>
      </c>
      <c r="K106" s="3">
        <f t="shared" si="9"/>
        <v>-1.8933336468085111</v>
      </c>
      <c r="L106" s="3">
        <f t="shared" si="9"/>
        <v>-1.8933336468085111</v>
      </c>
      <c r="M106" s="3">
        <f t="shared" si="9"/>
        <v>-1.8933336468085111</v>
      </c>
      <c r="N106" s="3">
        <f t="shared" si="9"/>
        <v>-1.8933336468085111</v>
      </c>
      <c r="O106" s="3">
        <f t="shared" si="9"/>
        <v>-1.8933336468085111</v>
      </c>
      <c r="P106" s="3">
        <f t="shared" si="9"/>
        <v>-1.8933336468085111</v>
      </c>
      <c r="Q106" s="3">
        <f t="shared" si="9"/>
        <v>-1.8933336468085111</v>
      </c>
      <c r="R106" s="3">
        <f t="shared" si="9"/>
        <v>-1.8933336468085111</v>
      </c>
      <c r="S106" s="3">
        <f t="shared" si="9"/>
        <v>-1.8933336468085111</v>
      </c>
      <c r="T106" s="3">
        <f t="shared" si="9"/>
        <v>-1.8933336468085111</v>
      </c>
      <c r="U106" s="3">
        <f t="shared" si="9"/>
        <v>-1.8933336468085111</v>
      </c>
      <c r="V106" s="3">
        <f t="shared" si="10"/>
        <v>-1.8933336468085111</v>
      </c>
      <c r="W106" s="3">
        <f t="shared" si="10"/>
        <v>-1.8933336468085111</v>
      </c>
      <c r="X106" s="3">
        <f t="shared" si="10"/>
        <v>-1.8933336468085111</v>
      </c>
      <c r="Y106" s="3">
        <f t="shared" si="10"/>
        <v>-1.8933336468085111</v>
      </c>
      <c r="Z106" s="3">
        <f t="shared" si="10"/>
        <v>-1.8933336468085111</v>
      </c>
      <c r="AA106" s="3"/>
    </row>
    <row r="107" spans="1:27" ht="8.25">
      <c r="A107" s="4">
        <v>31</v>
      </c>
      <c r="B107" s="3">
        <f t="shared" si="9"/>
        <v>0.5610280171300001</v>
      </c>
      <c r="C107" s="3">
        <f t="shared" si="9"/>
        <v>0.5610280171300001</v>
      </c>
      <c r="D107" s="3">
        <f t="shared" si="9"/>
        <v>0.5610280171300001</v>
      </c>
      <c r="E107" s="3">
        <f t="shared" si="9"/>
        <v>0.5610280171300001</v>
      </c>
      <c r="F107" s="3">
        <f t="shared" si="9"/>
        <v>0.5610280171300001</v>
      </c>
      <c r="G107" s="3">
        <f t="shared" si="9"/>
        <v>0.5610280171300001</v>
      </c>
      <c r="H107" s="3">
        <f t="shared" si="9"/>
        <v>0.5610280171300001</v>
      </c>
      <c r="I107" s="3">
        <f t="shared" si="9"/>
        <v>0.5610280171300001</v>
      </c>
      <c r="J107" s="3">
        <f t="shared" si="9"/>
        <v>0.5610280171300001</v>
      </c>
      <c r="K107" s="3">
        <f t="shared" si="9"/>
        <v>0.5610280171300001</v>
      </c>
      <c r="L107" s="3">
        <f t="shared" si="9"/>
        <v>0.5610280171300001</v>
      </c>
      <c r="M107" s="3">
        <f t="shared" si="9"/>
        <v>0.5610280171300001</v>
      </c>
      <c r="N107" s="3">
        <f t="shared" si="9"/>
        <v>0.5610280171300001</v>
      </c>
      <c r="O107" s="3">
        <f t="shared" si="9"/>
        <v>0.5610280171300001</v>
      </c>
      <c r="P107" s="3">
        <f t="shared" si="9"/>
        <v>0.5610280171300001</v>
      </c>
      <c r="Q107" s="3">
        <f t="shared" si="9"/>
        <v>0.5610280171300001</v>
      </c>
      <c r="R107" s="3">
        <f t="shared" si="9"/>
        <v>0.5610280171300001</v>
      </c>
      <c r="S107" s="3">
        <f t="shared" si="9"/>
        <v>0.5610280171300001</v>
      </c>
      <c r="T107" s="3">
        <f t="shared" si="9"/>
        <v>0.5610280171300001</v>
      </c>
      <c r="U107" s="3">
        <f t="shared" si="9"/>
        <v>0.5610280171300001</v>
      </c>
      <c r="V107" s="3">
        <f t="shared" si="10"/>
        <v>0.5610280171300001</v>
      </c>
      <c r="W107" s="3">
        <f t="shared" si="10"/>
        <v>0.5610280171300001</v>
      </c>
      <c r="X107" s="3">
        <f t="shared" si="10"/>
        <v>0.5610280171300001</v>
      </c>
      <c r="Y107" s="3">
        <f t="shared" si="10"/>
        <v>0.5610280171300001</v>
      </c>
      <c r="Z107" s="3">
        <f t="shared" si="10"/>
        <v>0.5610280171300001</v>
      </c>
      <c r="AA107" s="3"/>
    </row>
    <row r="108" spans="1:27" ht="8.25">
      <c r="A108" s="4">
        <v>32</v>
      </c>
      <c r="B108" s="3">
        <f t="shared" si="9"/>
        <v>0.52977143408</v>
      </c>
      <c r="C108" s="3">
        <f t="shared" si="9"/>
        <v>0.52977143408</v>
      </c>
      <c r="D108" s="3">
        <f t="shared" si="9"/>
        <v>0.52977143408</v>
      </c>
      <c r="E108" s="3">
        <f t="shared" si="9"/>
        <v>0.52977143408</v>
      </c>
      <c r="F108" s="3">
        <f t="shared" si="9"/>
        <v>0.52977143408</v>
      </c>
      <c r="G108" s="3">
        <f t="shared" si="9"/>
        <v>0.52977143408</v>
      </c>
      <c r="H108" s="3">
        <f t="shared" si="9"/>
        <v>0.52977143408</v>
      </c>
      <c r="I108" s="3">
        <f t="shared" si="9"/>
        <v>0.52977143408</v>
      </c>
      <c r="J108" s="3">
        <f t="shared" si="9"/>
        <v>0.52977143408</v>
      </c>
      <c r="K108" s="3">
        <f t="shared" si="9"/>
        <v>0.52977143408</v>
      </c>
      <c r="L108" s="3">
        <f t="shared" si="9"/>
        <v>0.52977143408</v>
      </c>
      <c r="M108" s="3">
        <f t="shared" si="9"/>
        <v>0.52977143408</v>
      </c>
      <c r="N108" s="3">
        <f t="shared" si="9"/>
        <v>0.52977143408</v>
      </c>
      <c r="O108" s="3">
        <f t="shared" si="9"/>
        <v>0.52977143408</v>
      </c>
      <c r="P108" s="3">
        <f t="shared" si="9"/>
        <v>0.52977143408</v>
      </c>
      <c r="Q108" s="3">
        <f t="shared" si="9"/>
        <v>0.52977143408</v>
      </c>
      <c r="R108" s="3">
        <f t="shared" si="9"/>
        <v>0.52977143408</v>
      </c>
      <c r="S108" s="3">
        <f t="shared" si="9"/>
        <v>0.52977143408</v>
      </c>
      <c r="T108" s="3">
        <f t="shared" si="9"/>
        <v>0.52977143408</v>
      </c>
      <c r="U108" s="3">
        <f t="shared" si="9"/>
        <v>0.52977143408</v>
      </c>
      <c r="V108" s="3">
        <f t="shared" si="10"/>
        <v>0.52977143408</v>
      </c>
      <c r="W108" s="3">
        <f t="shared" si="10"/>
        <v>0.52977143408</v>
      </c>
      <c r="X108" s="3">
        <f t="shared" si="10"/>
        <v>0.52977143408</v>
      </c>
      <c r="Y108" s="3">
        <f t="shared" si="10"/>
        <v>0.52977143408</v>
      </c>
      <c r="Z108" s="3">
        <f t="shared" si="10"/>
        <v>0.52977143408</v>
      </c>
      <c r="AA108" s="3"/>
    </row>
    <row r="109" spans="1:27" ht="8.25">
      <c r="A109" s="4">
        <v>33</v>
      </c>
      <c r="B109" s="3">
        <f t="shared" si="9"/>
        <v>0.481500077312</v>
      </c>
      <c r="C109" s="3">
        <f t="shared" si="9"/>
        <v>0.481500077312</v>
      </c>
      <c r="D109" s="3">
        <f t="shared" si="9"/>
        <v>0.481500077312</v>
      </c>
      <c r="E109" s="3">
        <f t="shared" si="9"/>
        <v>0.481500077312</v>
      </c>
      <c r="F109" s="3">
        <f t="shared" si="9"/>
        <v>0.481500077312</v>
      </c>
      <c r="G109" s="3">
        <f t="shared" si="9"/>
        <v>0.481500077312</v>
      </c>
      <c r="H109" s="3">
        <f t="shared" si="9"/>
        <v>0.481500077312</v>
      </c>
      <c r="I109" s="3">
        <f t="shared" si="9"/>
        <v>0.481500077312</v>
      </c>
      <c r="J109" s="3">
        <f t="shared" si="9"/>
        <v>0.481500077312</v>
      </c>
      <c r="K109" s="3">
        <f t="shared" si="9"/>
        <v>0.481500077312</v>
      </c>
      <c r="L109" s="3">
        <f t="shared" si="9"/>
        <v>0.481500077312</v>
      </c>
      <c r="M109" s="3">
        <f t="shared" si="9"/>
        <v>0.481500077312</v>
      </c>
      <c r="N109" s="3">
        <f t="shared" si="9"/>
        <v>0.481500077312</v>
      </c>
      <c r="O109" s="3">
        <f t="shared" si="9"/>
        <v>0.481500077312</v>
      </c>
      <c r="P109" s="3">
        <f t="shared" si="9"/>
        <v>0.481500077312</v>
      </c>
      <c r="Q109" s="3">
        <f t="shared" si="9"/>
        <v>0.481500077312</v>
      </c>
      <c r="R109" s="3">
        <f t="shared" si="9"/>
        <v>0.481500077312</v>
      </c>
      <c r="S109" s="3">
        <f t="shared" si="9"/>
        <v>0.481500077312</v>
      </c>
      <c r="T109" s="3">
        <f t="shared" si="9"/>
        <v>0.481500077312</v>
      </c>
      <c r="U109" s="3">
        <f t="shared" si="9"/>
        <v>0.481500077312</v>
      </c>
      <c r="V109" s="3">
        <f t="shared" si="10"/>
        <v>0.481500077312</v>
      </c>
      <c r="W109" s="3">
        <f t="shared" si="10"/>
        <v>0.481500077312</v>
      </c>
      <c r="X109" s="3">
        <f t="shared" si="10"/>
        <v>0.481500077312</v>
      </c>
      <c r="Y109" s="3">
        <f t="shared" si="10"/>
        <v>0.481500077312</v>
      </c>
      <c r="Z109" s="3">
        <f t="shared" si="10"/>
        <v>0.481500077312</v>
      </c>
      <c r="AA109" s="3"/>
    </row>
    <row r="110" spans="1:27" ht="8.25">
      <c r="A110" s="4">
        <v>34</v>
      </c>
      <c r="B110" s="3">
        <f t="shared" si="9"/>
        <v>-1.6932697519352837</v>
      </c>
      <c r="C110" s="3">
        <f t="shared" si="9"/>
        <v>-1.284485457946873</v>
      </c>
      <c r="D110" s="3">
        <f t="shared" si="9"/>
        <v>-1.0198962332560941</v>
      </c>
      <c r="E110" s="3">
        <f t="shared" si="9"/>
        <v>-0.836711939819353</v>
      </c>
      <c r="F110" s="3">
        <f t="shared" si="9"/>
        <v>-0.7034962731336972</v>
      </c>
      <c r="G110" s="3">
        <f t="shared" si="9"/>
        <v>-0.6029161803959305</v>
      </c>
      <c r="H110" s="3">
        <f t="shared" si="9"/>
        <v>-0.5246971512647918</v>
      </c>
      <c r="I110" s="3">
        <f t="shared" si="9"/>
        <v>-0.46239507024766985</v>
      </c>
      <c r="J110" s="3">
        <f t="shared" si="9"/>
        <v>-0.41178089140819496</v>
      </c>
      <c r="K110" s="3">
        <f t="shared" si="9"/>
        <v>-0.3699740549140686</v>
      </c>
      <c r="L110" s="3">
        <f t="shared" si="9"/>
        <v>-0.33495051314647983</v>
      </c>
      <c r="M110" s="3">
        <f t="shared" si="9"/>
        <v>-0.3052499956862015</v>
      </c>
      <c r="N110" s="3">
        <f t="shared" si="9"/>
        <v>-0.2797947805502343</v>
      </c>
      <c r="O110" s="3">
        <f t="shared" si="9"/>
        <v>-0.25777362456388503</v>
      </c>
      <c r="P110" s="3">
        <f t="shared" si="9"/>
        <v>-0.23856520815435162</v>
      </c>
      <c r="Q110" s="3">
        <f t="shared" si="9"/>
        <v>-0.22168632730273044</v>
      </c>
      <c r="R110" s="3">
        <f t="shared" si="9"/>
        <v>-0.20675602835392215</v>
      </c>
      <c r="S110" s="3">
        <f t="shared" si="9"/>
        <v>-0.1934702736413502</v>
      </c>
      <c r="T110" s="3">
        <f t="shared" si="9"/>
        <v>-0.18158371975524693</v>
      </c>
      <c r="U110" s="3">
        <f t="shared" si="9"/>
        <v>-0.1708963967196901</v>
      </c>
      <c r="V110" s="3">
        <f t="shared" si="10"/>
        <v>-0.16124382551767125</v>
      </c>
      <c r="W110" s="3">
        <f t="shared" si="10"/>
        <v>-0.15248958762279918</v>
      </c>
      <c r="X110" s="3">
        <f t="shared" si="10"/>
        <v>-0.14451966937864946</v>
      </c>
      <c r="Y110" s="3">
        <f t="shared" si="10"/>
        <v>-0.13497767423418494</v>
      </c>
      <c r="Z110" s="3">
        <f t="shared" si="10"/>
        <v>-0.12646699522718688</v>
      </c>
      <c r="AA110" s="3"/>
    </row>
    <row r="111" spans="1:27" ht="8.25">
      <c r="A111" s="4">
        <v>35</v>
      </c>
      <c r="B111" s="3">
        <f t="shared" si="9"/>
        <v>-1.732633908783715</v>
      </c>
      <c r="C111" s="3">
        <f t="shared" si="9"/>
        <v>-1.3143464337177801</v>
      </c>
      <c r="D111" s="3">
        <f t="shared" si="9"/>
        <v>-1.0436061916068717</v>
      </c>
      <c r="E111" s="3">
        <f t="shared" si="9"/>
        <v>-0.8561633355573093</v>
      </c>
      <c r="F111" s="3">
        <f t="shared" si="9"/>
        <v>-0.7198507480224567</v>
      </c>
      <c r="G111" s="3">
        <f t="shared" si="9"/>
        <v>-0.6169324274023139</v>
      </c>
      <c r="H111" s="3">
        <f t="shared" si="9"/>
        <v>-0.5368950074756559</v>
      </c>
      <c r="I111" s="3">
        <f t="shared" si="9"/>
        <v>-0.47314456367620794</v>
      </c>
      <c r="J111" s="3">
        <f t="shared" si="9"/>
        <v>-0.4213537356511473</v>
      </c>
      <c r="K111" s="3">
        <f t="shared" si="9"/>
        <v>-0.37857499797753635</v>
      </c>
      <c r="L111" s="3">
        <f t="shared" si="9"/>
        <v>-0.3427372491469847</v>
      </c>
      <c r="M111" s="3">
        <f t="shared" si="9"/>
        <v>-0.3123462712172805</v>
      </c>
      <c r="N111" s="3">
        <f t="shared" si="9"/>
        <v>-0.2862992879474543</v>
      </c>
      <c r="O111" s="3">
        <f t="shared" si="9"/>
        <v>-0.26376619685021097</v>
      </c>
      <c r="P111" s="3">
        <f t="shared" si="9"/>
        <v>-0.24411123427430878</v>
      </c>
      <c r="Q111" s="3">
        <f t="shared" si="9"/>
        <v>-0.2268399629530003</v>
      </c>
      <c r="R111" s="3">
        <f t="shared" si="9"/>
        <v>-0.2115625730407214</v>
      </c>
      <c r="S111" s="3">
        <f t="shared" si="9"/>
        <v>-0.19796795877889115</v>
      </c>
      <c r="T111" s="3">
        <f t="shared" si="9"/>
        <v>-0.18580507315590716</v>
      </c>
      <c r="U111" s="3">
        <f t="shared" si="9"/>
        <v>-0.1748692974093864</v>
      </c>
      <c r="V111" s="3">
        <f t="shared" si="10"/>
        <v>-0.16499232880916648</v>
      </c>
      <c r="W111" s="3">
        <f t="shared" si="10"/>
        <v>-0.156034577449775</v>
      </c>
      <c r="X111" s="3">
        <f t="shared" si="10"/>
        <v>-0.14787937915117838</v>
      </c>
      <c r="Y111" s="3">
        <f t="shared" si="10"/>
        <v>-0.13811555721680965</v>
      </c>
      <c r="Z111" s="3">
        <f t="shared" si="10"/>
        <v>-0.129407026861593</v>
      </c>
      <c r="AA111" s="3"/>
    </row>
    <row r="112" spans="1:27" ht="8.25">
      <c r="A112" s="4">
        <v>36</v>
      </c>
      <c r="B112" s="3">
        <f t="shared" si="9"/>
        <v>-5.543788613738231</v>
      </c>
      <c r="C112" s="3">
        <f t="shared" si="9"/>
        <v>-4.20542317497819</v>
      </c>
      <c r="D112" s="3">
        <f t="shared" si="9"/>
        <v>-3.33915438969924</v>
      </c>
      <c r="E112" s="3">
        <f t="shared" si="9"/>
        <v>-2.7394064765214337</v>
      </c>
      <c r="F112" s="3">
        <f t="shared" si="9"/>
        <v>-2.3032565392185247</v>
      </c>
      <c r="G112" s="3">
        <f t="shared" si="9"/>
        <v>-1.9739559229102988</v>
      </c>
      <c r="H112" s="3">
        <f t="shared" si="9"/>
        <v>-1.7178657384732001</v>
      </c>
      <c r="I112" s="3">
        <f t="shared" si="9"/>
        <v>-1.513887862555815</v>
      </c>
      <c r="J112" s="3">
        <f t="shared" si="9"/>
        <v>-1.3481763402048768</v>
      </c>
      <c r="K112" s="3">
        <f t="shared" si="9"/>
        <v>-1.2113001786436965</v>
      </c>
      <c r="L112" s="3">
        <f t="shared" si="9"/>
        <v>-1.0966326179422605</v>
      </c>
      <c r="M112" s="3">
        <f t="shared" si="9"/>
        <v>-0.9993927125283492</v>
      </c>
      <c r="N112" s="3">
        <f t="shared" si="9"/>
        <v>-0.9160519857069176</v>
      </c>
      <c r="O112" s="3">
        <f t="shared" si="9"/>
        <v>-0.8439544160911208</v>
      </c>
      <c r="P112" s="3">
        <f t="shared" si="9"/>
        <v>-0.7810657947964886</v>
      </c>
      <c r="Q112" s="3">
        <f>$E40*Q$72^$F40*Q$73^$G40*$B$18^$H40*$B$19^$I40*$B$20^$J40*$B$21^$K40*$B$22^$L40*$B$23^$M40*$B$24^$N40</f>
        <v>-0.7258041051744336</v>
      </c>
      <c r="R112" s="3">
        <f>$E40*R$72^$F40*R$73^$G40*$B$18^$H40*$B$19^$I40*$B$20^$J40*$B$21^$K40*$B$22^$L40*$B$23^$M40*$B$24^$N40</f>
        <v>-0.6769220996832762</v>
      </c>
      <c r="S112" s="3">
        <f>$E40*S$72^$F40*S$73^$G40*$B$18^$H40*$B$19^$I40*$B$20^$J40*$B$21^$K40*$B$22^$L40*$B$23^$M40*$B$24^$N40</f>
        <v>-0.6334243547927796</v>
      </c>
      <c r="T112" s="3">
        <f>$E40*T$72^$F40*T$73^$G40*$B$18^$H40*$B$19^$I40*$B$20^$J40*$B$21^$K40*$B$22^$L40*$B$23^$M40*$B$24^$N40</f>
        <v>-0.5945076127822109</v>
      </c>
      <c r="U112" s="3">
        <f>$E40*U$72^$F40*U$73^$G40*$B$18^$H40*$B$19^$I40*$B$20^$J40*$B$21^$K40*$B$22^$L40*$B$23^$M40*$B$24^$N40</f>
        <v>-0.5595171691815112</v>
      </c>
      <c r="V112" s="3">
        <f t="shared" si="10"/>
        <v>-0.5279145174115322</v>
      </c>
      <c r="W112" s="3">
        <f t="shared" si="10"/>
        <v>-0.49925302132794624</v>
      </c>
      <c r="X112" s="3">
        <f t="shared" si="10"/>
        <v>-0.4731593986409271</v>
      </c>
      <c r="Y112" s="3">
        <f t="shared" si="10"/>
        <v>-0.4419187744144751</v>
      </c>
      <c r="Z112" s="3">
        <f t="shared" si="10"/>
        <v>-0.41405469350223284</v>
      </c>
      <c r="AA112" s="3"/>
    </row>
    <row r="113" spans="1:27" ht="8.25">
      <c r="A113" s="4">
        <v>37</v>
      </c>
      <c r="B113" s="3">
        <f aca="true" t="shared" si="11" ref="B113:U125">$E41*B$72^$F41*B$73^$G41*$B$18^$H41*$B$19^$I41*$B$20^$J41*$B$21^$K41*$B$22^$L41*$B$23^$M41*$B$24^$N41</f>
        <v>2.265940342061388E-16</v>
      </c>
      <c r="C113" s="3">
        <f t="shared" si="11"/>
        <v>4.146012567448266E-11</v>
      </c>
      <c r="D113" s="3">
        <f t="shared" si="11"/>
        <v>-2.1546209454251074E-08</v>
      </c>
      <c r="E113" s="3">
        <f t="shared" si="11"/>
        <v>1.1172293558842826E-06</v>
      </c>
      <c r="F113" s="3">
        <f t="shared" si="11"/>
        <v>1.8791626491596055E-05</v>
      </c>
      <c r="G113" s="3">
        <f t="shared" si="11"/>
        <v>-0.00038900426377607317</v>
      </c>
      <c r="H113" s="3">
        <f t="shared" si="11"/>
        <v>0.0016231826363049988</v>
      </c>
      <c r="I113" s="3">
        <f t="shared" si="11"/>
        <v>-0.0044300153777426235</v>
      </c>
      <c r="J113" s="3">
        <f t="shared" si="11"/>
        <v>-0.0010134420422831035</v>
      </c>
      <c r="K113" s="3">
        <f t="shared" si="11"/>
        <v>0.020963531564371217</v>
      </c>
      <c r="L113" s="3">
        <f t="shared" si="11"/>
        <v>0.016403561948816807</v>
      </c>
      <c r="M113" s="3">
        <f t="shared" si="11"/>
        <v>-0.026023147938815216</v>
      </c>
      <c r="N113" s="3">
        <f t="shared" si="11"/>
        <v>-0.07146756863404506</v>
      </c>
      <c r="O113" s="3">
        <f t="shared" si="11"/>
        <v>-0.08561117264574684</v>
      </c>
      <c r="P113" s="3">
        <f t="shared" si="11"/>
        <v>-0.05880537452477299</v>
      </c>
      <c r="Q113" s="3">
        <f t="shared" si="11"/>
        <v>-0.0012864240574955582</v>
      </c>
      <c r="R113" s="3">
        <f t="shared" si="11"/>
        <v>0.06963384450636322</v>
      </c>
      <c r="S113" s="3">
        <f t="shared" si="11"/>
        <v>0.13852221860138494</v>
      </c>
      <c r="T113" s="3">
        <f t="shared" si="11"/>
        <v>0.1952698256295928</v>
      </c>
      <c r="U113" s="3">
        <f t="shared" si="11"/>
        <v>0.23508050409176384</v>
      </c>
      <c r="V113" s="3">
        <f t="shared" si="10"/>
        <v>0.2570887947545923</v>
      </c>
      <c r="W113" s="3">
        <f t="shared" si="10"/>
        <v>0.2628133568533524</v>
      </c>
      <c r="X113" s="3">
        <f t="shared" si="10"/>
        <v>0.2549290388339347</v>
      </c>
      <c r="Y113" s="3">
        <f t="shared" si="10"/>
        <v>0.22854657495631236</v>
      </c>
      <c r="Z113" s="3">
        <f t="shared" si="10"/>
        <v>0.19002819397055662</v>
      </c>
      <c r="AA113" s="3"/>
    </row>
    <row r="114" spans="1:27" ht="8.25">
      <c r="A114" s="4">
        <v>38</v>
      </c>
      <c r="B114" s="3">
        <f t="shared" si="11"/>
        <v>6.396633217371335E-17</v>
      </c>
      <c r="C114" s="3">
        <f t="shared" si="11"/>
        <v>1.1703980557781212E-11</v>
      </c>
      <c r="D114" s="3">
        <f t="shared" si="11"/>
        <v>-6.082384277519028E-09</v>
      </c>
      <c r="E114" s="3">
        <f t="shared" si="11"/>
        <v>3.1538810959031737E-07</v>
      </c>
      <c r="F114" s="3">
        <f t="shared" si="11"/>
        <v>5.304779653431934E-06</v>
      </c>
      <c r="G114" s="3">
        <f t="shared" si="11"/>
        <v>-0.00010981390591710899</v>
      </c>
      <c r="H114" s="3">
        <f t="shared" si="11"/>
        <v>0.0004582161223098803</v>
      </c>
      <c r="I114" s="3">
        <f t="shared" si="11"/>
        <v>-0.0012505705906164844</v>
      </c>
      <c r="J114" s="3">
        <f t="shared" si="11"/>
        <v>-0.0002860894839645836</v>
      </c>
      <c r="K114" s="3">
        <f t="shared" si="11"/>
        <v>0.005917897301571434</v>
      </c>
      <c r="L114" s="3">
        <f t="shared" si="11"/>
        <v>0.004630641297005841</v>
      </c>
      <c r="M114" s="3">
        <f t="shared" si="11"/>
        <v>-0.007346201020215744</v>
      </c>
      <c r="N114" s="3">
        <f t="shared" si="11"/>
        <v>-0.020174927600848252</v>
      </c>
      <c r="O114" s="3">
        <f t="shared" si="11"/>
        <v>-0.02416759437831044</v>
      </c>
      <c r="P114" s="3">
        <f t="shared" si="11"/>
        <v>-0.01660045523100247</v>
      </c>
      <c r="Q114" s="3">
        <f t="shared" si="11"/>
        <v>-0.00036315090494905744</v>
      </c>
      <c r="R114" s="3">
        <f t="shared" si="11"/>
        <v>0.0196572766967669</v>
      </c>
      <c r="S114" s="3">
        <f t="shared" si="11"/>
        <v>0.03910411092480505</v>
      </c>
      <c r="T114" s="3">
        <f t="shared" si="11"/>
        <v>0.05512366895927405</v>
      </c>
      <c r="U114" s="3">
        <f t="shared" si="11"/>
        <v>0.06636201903982149</v>
      </c>
      <c r="V114" s="3">
        <f t="shared" si="10"/>
        <v>0.07257484646948548</v>
      </c>
      <c r="W114" s="3">
        <f t="shared" si="10"/>
        <v>0.074190860951249</v>
      </c>
      <c r="X114" s="3">
        <f t="shared" si="10"/>
        <v>0.07196515846459632</v>
      </c>
      <c r="Y114" s="3">
        <f t="shared" si="10"/>
        <v>0.06451752440013662</v>
      </c>
      <c r="Z114" s="3">
        <f t="shared" si="10"/>
        <v>0.053643983260536106</v>
      </c>
      <c r="AA114" s="3"/>
    </row>
    <row r="115" spans="1:27" ht="8.25">
      <c r="A115" s="4">
        <v>39</v>
      </c>
      <c r="B115" s="3">
        <f t="shared" si="11"/>
        <v>1.8953305413871445E-16</v>
      </c>
      <c r="C115" s="3">
        <f t="shared" si="11"/>
        <v>3.467904294828402E-11</v>
      </c>
      <c r="D115" s="3">
        <f t="shared" si="11"/>
        <v>-1.8022181816409072E-08</v>
      </c>
      <c r="E115" s="3">
        <f t="shared" si="11"/>
        <v>9.344989718552795E-07</v>
      </c>
      <c r="F115" s="3">
        <f t="shared" si="11"/>
        <v>1.5718129445305956E-05</v>
      </c>
      <c r="G115" s="3">
        <f t="shared" si="11"/>
        <v>-0.00032537999707171365</v>
      </c>
      <c r="H115" s="3">
        <f t="shared" si="11"/>
        <v>0.0013577001864221274</v>
      </c>
      <c r="I115" s="3">
        <f t="shared" si="11"/>
        <v>-0.0037054565331635864</v>
      </c>
      <c r="J115" s="3">
        <f t="shared" si="11"/>
        <v>-0.0008476867722464026</v>
      </c>
      <c r="K115" s="3">
        <f t="shared" si="11"/>
        <v>0.017534804818885984</v>
      </c>
      <c r="L115" s="3">
        <f t="shared" si="11"/>
        <v>0.013720648938552784</v>
      </c>
      <c r="M115" s="3">
        <f t="shared" si="11"/>
        <v>-0.021766886866316344</v>
      </c>
      <c r="N115" s="3">
        <f t="shared" si="11"/>
        <v>-0.05977856655641723</v>
      </c>
      <c r="O115" s="3">
        <f t="shared" si="11"/>
        <v>-0.07160888889591767</v>
      </c>
      <c r="P115" s="3">
        <f t="shared" si="11"/>
        <v>-0.04918735955471694</v>
      </c>
      <c r="Q115" s="3">
        <f t="shared" si="11"/>
        <v>-0.001076020740743954</v>
      </c>
      <c r="R115" s="3">
        <f t="shared" si="11"/>
        <v>0.05824476035721599</v>
      </c>
      <c r="S115" s="3">
        <f t="shared" si="11"/>
        <v>0.11586597700849727</v>
      </c>
      <c r="T115" s="3">
        <f t="shared" si="11"/>
        <v>0.16333213079670866</v>
      </c>
      <c r="U115" s="3">
        <f t="shared" si="11"/>
        <v>0.19663150473082255</v>
      </c>
      <c r="V115" s="3">
        <f t="shared" si="10"/>
        <v>0.21504019126271814</v>
      </c>
      <c r="W115" s="3">
        <f t="shared" si="10"/>
        <v>0.21982846268383452</v>
      </c>
      <c r="X115" s="3">
        <f t="shared" si="10"/>
        <v>0.2132336779656204</v>
      </c>
      <c r="Y115" s="3">
        <f t="shared" si="10"/>
        <v>0.191166243701746</v>
      </c>
      <c r="Z115" s="3">
        <f t="shared" si="10"/>
        <v>0.15894780329008276</v>
      </c>
      <c r="AA115" s="3"/>
    </row>
    <row r="116" spans="1:27" ht="8.25">
      <c r="A116" s="4">
        <v>40</v>
      </c>
      <c r="B116" s="3">
        <f t="shared" si="11"/>
        <v>1.8120418490249686</v>
      </c>
      <c r="C116" s="3">
        <f t="shared" si="11"/>
        <v>1.5782280003993494</v>
      </c>
      <c r="D116" s="3">
        <f t="shared" si="11"/>
        <v>1.4063167264688696</v>
      </c>
      <c r="E116" s="3">
        <f t="shared" si="11"/>
        <v>1.2737762043495484</v>
      </c>
      <c r="F116" s="3">
        <f t="shared" si="11"/>
        <v>1.1679817283462086</v>
      </c>
      <c r="G116" s="3">
        <f t="shared" si="11"/>
        <v>1.0812686661983</v>
      </c>
      <c r="H116" s="3">
        <f t="shared" si="11"/>
        <v>1.0086941484529983</v>
      </c>
      <c r="I116" s="3">
        <f t="shared" si="11"/>
        <v>0.9469166346285545</v>
      </c>
      <c r="J116" s="3">
        <f t="shared" si="11"/>
        <v>0.89358988268404</v>
      </c>
      <c r="K116" s="3">
        <f t="shared" si="11"/>
        <v>0.8470143790232176</v>
      </c>
      <c r="L116" s="3">
        <f t="shared" si="11"/>
        <v>0.8059265664562336</v>
      </c>
      <c r="M116" s="3">
        <f t="shared" si="11"/>
        <v>0.7693659850939214</v>
      </c>
      <c r="N116" s="3">
        <f t="shared" si="11"/>
        <v>0.7365885313519462</v>
      </c>
      <c r="O116" s="3">
        <f t="shared" si="11"/>
        <v>0.7070080967217376</v>
      </c>
      <c r="P116" s="3">
        <f t="shared" si="11"/>
        <v>0.6801562637926144</v>
      </c>
      <c r="Q116" s="3">
        <f t="shared" si="11"/>
        <v>0.6556538300621322</v>
      </c>
      <c r="R116" s="3">
        <f t="shared" si="11"/>
        <v>0.633190279087483</v>
      </c>
      <c r="S116" s="3">
        <f t="shared" si="11"/>
        <v>0.6125087134127385</v>
      </c>
      <c r="T116" s="3">
        <f t="shared" si="11"/>
        <v>0.5933946173018189</v>
      </c>
      <c r="U116" s="3">
        <f t="shared" si="11"/>
        <v>0.5756673538164959</v>
      </c>
      <c r="V116" s="3">
        <f t="shared" si="10"/>
        <v>0.5591736461568455</v>
      </c>
      <c r="W116" s="3">
        <f t="shared" si="10"/>
        <v>0.5437825203617398</v>
      </c>
      <c r="X116" s="3">
        <f t="shared" si="10"/>
        <v>0.5293813388438885</v>
      </c>
      <c r="Y116" s="3">
        <f t="shared" si="10"/>
        <v>0.5116065766166158</v>
      </c>
      <c r="Z116" s="3">
        <f t="shared" si="10"/>
        <v>0.4952149514549196</v>
      </c>
      <c r="AA116" s="3"/>
    </row>
    <row r="117" spans="1:27" ht="8.25">
      <c r="A117" s="4">
        <v>41</v>
      </c>
      <c r="B117" s="3">
        <f t="shared" si="11"/>
        <v>-0.4664655976122106</v>
      </c>
      <c r="C117" s="3">
        <f t="shared" si="11"/>
        <v>-0.4062759741287093</v>
      </c>
      <c r="D117" s="3">
        <f t="shared" si="11"/>
        <v>-0.36202164569065076</v>
      </c>
      <c r="E117" s="3">
        <f t="shared" si="11"/>
        <v>-0.3279023487817571</v>
      </c>
      <c r="F117" s="3">
        <f t="shared" si="11"/>
        <v>-0.3006681634898872</v>
      </c>
      <c r="G117" s="3">
        <f t="shared" si="11"/>
        <v>-0.2783460187903187</v>
      </c>
      <c r="H117" s="3">
        <f t="shared" si="11"/>
        <v>-0.2596634945375284</v>
      </c>
      <c r="I117" s="3">
        <f t="shared" si="11"/>
        <v>-0.2437603933367355</v>
      </c>
      <c r="J117" s="3">
        <f t="shared" si="11"/>
        <v>-0.23003273289230322</v>
      </c>
      <c r="K117" s="3">
        <f t="shared" si="11"/>
        <v>-0.21804301523709257</v>
      </c>
      <c r="L117" s="3">
        <f t="shared" si="11"/>
        <v>-0.20746596865621497</v>
      </c>
      <c r="M117" s="3">
        <f t="shared" si="11"/>
        <v>-0.19805434637861832</v>
      </c>
      <c r="N117" s="3">
        <f t="shared" si="11"/>
        <v>-0.18961659724154176</v>
      </c>
      <c r="O117" s="3">
        <f t="shared" si="11"/>
        <v>-0.1820018420277845</v>
      </c>
      <c r="P117" s="3">
        <f t="shared" si="11"/>
        <v>-0.17508949819808411</v>
      </c>
      <c r="Q117" s="3">
        <f t="shared" si="11"/>
        <v>-0.16878194939660748</v>
      </c>
      <c r="R117" s="3">
        <f t="shared" si="11"/>
        <v>-0.16299926080389068</v>
      </c>
      <c r="S117" s="3">
        <f t="shared" si="11"/>
        <v>-0.15767530048960934</v>
      </c>
      <c r="T117" s="3">
        <f t="shared" si="11"/>
        <v>-0.1527548466546193</v>
      </c>
      <c r="U117" s="3">
        <f t="shared" si="11"/>
        <v>-0.14819139876286128</v>
      </c>
      <c r="V117" s="3">
        <f t="shared" si="10"/>
        <v>-0.1439454994728202</v>
      </c>
      <c r="W117" s="3">
        <f t="shared" si="10"/>
        <v>-0.13998343276017675</v>
      </c>
      <c r="X117" s="3">
        <f t="shared" si="10"/>
        <v>-0.1362762028489795</v>
      </c>
      <c r="Y117" s="3">
        <f t="shared" si="10"/>
        <v>-0.13170052757458062</v>
      </c>
      <c r="Z117" s="3">
        <f t="shared" si="10"/>
        <v>-0.12748090691239763</v>
      </c>
      <c r="AA117" s="3"/>
    </row>
    <row r="118" spans="1:27" ht="8.25">
      <c r="A118" s="4">
        <v>42</v>
      </c>
      <c r="B118" s="3">
        <f t="shared" si="11"/>
        <v>1.2771438498642271</v>
      </c>
      <c r="C118" s="3">
        <f t="shared" si="11"/>
        <v>1.112349687441337</v>
      </c>
      <c r="D118" s="3">
        <f t="shared" si="11"/>
        <v>0.9911850320329775</v>
      </c>
      <c r="E118" s="3">
        <f t="shared" si="11"/>
        <v>0.8977692465346637</v>
      </c>
      <c r="F118" s="3">
        <f t="shared" si="11"/>
        <v>0.8232043216406953</v>
      </c>
      <c r="G118" s="3">
        <f t="shared" si="11"/>
        <v>0.7620881536643951</v>
      </c>
      <c r="H118" s="3">
        <f t="shared" si="11"/>
        <v>0.7109369625121884</v>
      </c>
      <c r="I118" s="3">
        <f t="shared" si="11"/>
        <v>0.6673955995556733</v>
      </c>
      <c r="J118" s="3">
        <f t="shared" si="11"/>
        <v>0.6298104117103602</v>
      </c>
      <c r="K118" s="3">
        <f t="shared" si="11"/>
        <v>0.5969835660794189</v>
      </c>
      <c r="L118" s="3">
        <f t="shared" si="11"/>
        <v>0.5680244958722194</v>
      </c>
      <c r="M118" s="3">
        <f t="shared" si="11"/>
        <v>0.5422562600781827</v>
      </c>
      <c r="N118" s="3">
        <f t="shared" si="11"/>
        <v>0.5191544076108691</v>
      </c>
      <c r="O118" s="3">
        <f t="shared" si="11"/>
        <v>0.4983058437741069</v>
      </c>
      <c r="P118" s="3">
        <f t="shared" si="11"/>
        <v>0.47938042364572286</v>
      </c>
      <c r="Q118" s="3">
        <f t="shared" si="11"/>
        <v>0.46211088179577636</v>
      </c>
      <c r="R118" s="3">
        <f t="shared" si="11"/>
        <v>0.4462783633642501</v>
      </c>
      <c r="S118" s="3">
        <f t="shared" si="11"/>
        <v>0.4317018046488564</v>
      </c>
      <c r="T118" s="3">
        <f t="shared" si="11"/>
        <v>0.41823001297533063</v>
      </c>
      <c r="U118" s="3">
        <f t="shared" si="11"/>
        <v>0.40573567375938735</v>
      </c>
      <c r="V118" s="3">
        <f aca="true" t="shared" si="12" ref="V118:Z133">$E46*V$72^$F46*V$73^$G46*$B$18^$H46*$B$19^$I46*$B$20^$J46*$B$21^$K46*$B$22^$L46*$B$23^$M46*$B$24^$N46</f>
        <v>0.39411075609519786</v>
      </c>
      <c r="W118" s="3">
        <f t="shared" si="12"/>
        <v>0.3832629483239355</v>
      </c>
      <c r="X118" s="3">
        <f t="shared" si="12"/>
        <v>0.3731128624325974</v>
      </c>
      <c r="Y118" s="3">
        <f t="shared" si="12"/>
        <v>0.3605850456641408</v>
      </c>
      <c r="Z118" s="3">
        <f t="shared" si="12"/>
        <v>0.3490320766883941</v>
      </c>
      <c r="AA118" s="3"/>
    </row>
    <row r="119" spans="1:27" ht="8.25">
      <c r="A119" s="4">
        <v>43</v>
      </c>
      <c r="B119" s="3">
        <f t="shared" si="11"/>
        <v>0.5377079057842299</v>
      </c>
      <c r="C119" s="3">
        <f t="shared" si="11"/>
        <v>0.46832564788798847</v>
      </c>
      <c r="D119" s="3">
        <f t="shared" si="11"/>
        <v>0.41731244908377935</v>
      </c>
      <c r="E119" s="3">
        <f t="shared" si="11"/>
        <v>0.37798218382601123</v>
      </c>
      <c r="F119" s="3">
        <f t="shared" si="11"/>
        <v>0.34658857877991056</v>
      </c>
      <c r="G119" s="3">
        <f t="shared" si="11"/>
        <v>0.320857219939176</v>
      </c>
      <c r="H119" s="3">
        <f t="shared" si="11"/>
        <v>0.2993213531096518</v>
      </c>
      <c r="I119" s="3">
        <f t="shared" si="11"/>
        <v>0.2809894047603505</v>
      </c>
      <c r="J119" s="3">
        <f t="shared" si="11"/>
        <v>0.2651651476518356</v>
      </c>
      <c r="K119" s="3">
        <f t="shared" si="11"/>
        <v>0.25134426567398144</v>
      </c>
      <c r="L119" s="3">
        <f t="shared" si="11"/>
        <v>0.23915180904802882</v>
      </c>
      <c r="M119" s="3">
        <f t="shared" si="11"/>
        <v>0.22830276952437709</v>
      </c>
      <c r="N119" s="3">
        <f t="shared" si="11"/>
        <v>0.21857634073465543</v>
      </c>
      <c r="O119" s="3">
        <f t="shared" si="11"/>
        <v>0.20979859999662812</v>
      </c>
      <c r="P119" s="3">
        <f t="shared" si="11"/>
        <v>0.20183054845380316</v>
      </c>
      <c r="Q119" s="3">
        <f t="shared" si="11"/>
        <v>0.19455966100993763</v>
      </c>
      <c r="R119" s="3">
        <f t="shared" si="11"/>
        <v>0.1878937945689637</v>
      </c>
      <c r="S119" s="3">
        <f t="shared" si="11"/>
        <v>0.18175671701013701</v>
      </c>
      <c r="T119" s="3">
        <f t="shared" si="11"/>
        <v>0.17608477262524802</v>
      </c>
      <c r="U119" s="3">
        <f t="shared" si="11"/>
        <v>0.17082435894931258</v>
      </c>
      <c r="V119" s="3">
        <f t="shared" si="12"/>
        <v>0.165929992404158</v>
      </c>
      <c r="W119" s="3">
        <f t="shared" si="12"/>
        <v>0.1613628075880893</v>
      </c>
      <c r="X119" s="3">
        <f t="shared" si="12"/>
        <v>0.15708938026136987</v>
      </c>
      <c r="Y119" s="3">
        <f t="shared" si="12"/>
        <v>0.15181487174039823</v>
      </c>
      <c r="Z119" s="3">
        <f t="shared" si="12"/>
        <v>0.1469507973025819</v>
      </c>
      <c r="AA119" s="3"/>
    </row>
    <row r="120" spans="1:27" ht="8.25">
      <c r="A120" s="4">
        <v>44</v>
      </c>
      <c r="B120" s="3">
        <f t="shared" si="11"/>
        <v>-1.740473165028416</v>
      </c>
      <c r="C120" s="3">
        <f t="shared" si="11"/>
        <v>-1.5158940641848686</v>
      </c>
      <c r="D120" s="3">
        <f t="shared" si="11"/>
        <v>-1.3507726244108105</v>
      </c>
      <c r="E120" s="3">
        <f t="shared" si="11"/>
        <v>-1.2234669431696954</v>
      </c>
      <c r="F120" s="3">
        <f t="shared" si="11"/>
        <v>-1.1218509420871958</v>
      </c>
      <c r="G120" s="3">
        <f t="shared" si="11"/>
        <v>-1.0385627123991865</v>
      </c>
      <c r="H120" s="3">
        <f t="shared" si="11"/>
        <v>-0.9688546089861538</v>
      </c>
      <c r="I120" s="3">
        <f t="shared" si="11"/>
        <v>-0.9095170693639466</v>
      </c>
      <c r="J120" s="3">
        <f t="shared" si="11"/>
        <v>-0.8582965190287014</v>
      </c>
      <c r="K120" s="3">
        <f t="shared" si="11"/>
        <v>-0.8135605686349711</v>
      </c>
      <c r="L120" s="3">
        <f t="shared" si="11"/>
        <v>-0.7740955666423117</v>
      </c>
      <c r="M120" s="3">
        <f t="shared" si="11"/>
        <v>-0.738978987633288</v>
      </c>
      <c r="N120" s="3">
        <f t="shared" si="11"/>
        <v>-0.7074961172533545</v>
      </c>
      <c r="O120" s="3">
        <f t="shared" si="11"/>
        <v>-0.6790839960258794</v>
      </c>
      <c r="P120" s="3">
        <f t="shared" si="11"/>
        <v>-0.6532927072263892</v>
      </c>
      <c r="Q120" s="3">
        <f t="shared" si="11"/>
        <v>-0.6297580253928883</v>
      </c>
      <c r="R120" s="3">
        <f t="shared" si="11"/>
        <v>-0.608181698287826</v>
      </c>
      <c r="S120" s="3">
        <f t="shared" si="11"/>
        <v>-0.5883169749167656</v>
      </c>
      <c r="T120" s="3">
        <f t="shared" si="11"/>
        <v>-0.5699578120901838</v>
      </c>
      <c r="U120" s="3">
        <f t="shared" si="11"/>
        <v>-0.55293070733419</v>
      </c>
      <c r="V120" s="3">
        <f t="shared" si="12"/>
        <v>-0.537088437692961</v>
      </c>
      <c r="W120" s="3">
        <f t="shared" si="12"/>
        <v>-0.5223052021731123</v>
      </c>
      <c r="X120" s="3">
        <f t="shared" si="12"/>
        <v>-0.5084728119388522</v>
      </c>
      <c r="Y120" s="3">
        <f t="shared" si="12"/>
        <v>-0.49140008445853756</v>
      </c>
      <c r="Z120" s="3">
        <f t="shared" si="12"/>
        <v>-0.4756558654491984</v>
      </c>
      <c r="AA120" s="3"/>
    </row>
    <row r="121" spans="1:27" ht="8.25">
      <c r="A121" s="4">
        <v>45</v>
      </c>
      <c r="B121" s="3">
        <f t="shared" si="11"/>
        <v>-0.022773878074420446</v>
      </c>
      <c r="C121" s="3">
        <f t="shared" si="11"/>
        <v>-0.01983528806140498</v>
      </c>
      <c r="D121" s="3">
        <f t="shared" si="11"/>
        <v>-0.017674694257118567</v>
      </c>
      <c r="E121" s="3">
        <f t="shared" si="11"/>
        <v>-0.01600891501902336</v>
      </c>
      <c r="F121" s="3">
        <f t="shared" si="11"/>
        <v>-0.01467928209760728</v>
      </c>
      <c r="G121" s="3">
        <f t="shared" si="11"/>
        <v>-0.013589465818872484</v>
      </c>
      <c r="H121" s="3">
        <f t="shared" si="11"/>
        <v>-0.012677343828240364</v>
      </c>
      <c r="I121" s="3">
        <f t="shared" si="11"/>
        <v>-0.011900919393928459</v>
      </c>
      <c r="J121" s="3">
        <f t="shared" si="11"/>
        <v>-0.01123070476972278</v>
      </c>
      <c r="K121" s="3">
        <f t="shared" si="11"/>
        <v>-0.010645340341082766</v>
      </c>
      <c r="L121" s="3">
        <f t="shared" si="11"/>
        <v>-0.01012894562633121</v>
      </c>
      <c r="M121" s="3">
        <f t="shared" si="11"/>
        <v>-0.00966944949343381</v>
      </c>
      <c r="N121" s="3">
        <f t="shared" si="11"/>
        <v>-0.00925749999264752</v>
      </c>
      <c r="O121" s="3">
        <f t="shared" si="11"/>
        <v>-0.008885730868209681</v>
      </c>
      <c r="P121" s="3">
        <f t="shared" si="11"/>
        <v>-0.008548255014916552</v>
      </c>
      <c r="Q121" s="3">
        <f t="shared" si="11"/>
        <v>-0.008240306587232706</v>
      </c>
      <c r="R121" s="3">
        <f t="shared" si="11"/>
        <v>-0.007957982991179743</v>
      </c>
      <c r="S121" s="3">
        <f t="shared" si="11"/>
        <v>-0.007698055520234086</v>
      </c>
      <c r="T121" s="3">
        <f t="shared" si="11"/>
        <v>-0.007457828124510822</v>
      </c>
      <c r="U121" s="3">
        <f t="shared" si="11"/>
        <v>-0.0072350305454013195</v>
      </c>
      <c r="V121" s="3">
        <f t="shared" si="12"/>
        <v>-0.007027736388570379</v>
      </c>
      <c r="W121" s="3">
        <f t="shared" si="12"/>
        <v>-0.006834299563436118</v>
      </c>
      <c r="X121" s="3">
        <f t="shared" si="12"/>
        <v>-0.0066533044323404305</v>
      </c>
      <c r="Y121" s="3">
        <f t="shared" si="12"/>
        <v>-0.006429909885474122</v>
      </c>
      <c r="Z121" s="3">
        <f t="shared" si="12"/>
        <v>-0.006223898709145639</v>
      </c>
      <c r="AA121" s="3"/>
    </row>
    <row r="122" spans="1:27" ht="8.25">
      <c r="A122" s="4">
        <v>46</v>
      </c>
      <c r="B122" s="3">
        <f t="shared" si="11"/>
        <v>0.40148009045687816</v>
      </c>
      <c r="C122" s="3">
        <f t="shared" si="11"/>
        <v>0.34967576532675204</v>
      </c>
      <c r="D122" s="3">
        <f t="shared" si="11"/>
        <v>0.3115867146542721</v>
      </c>
      <c r="E122" s="3">
        <f t="shared" si="11"/>
        <v>0.2822207367998976</v>
      </c>
      <c r="F122" s="3">
        <f t="shared" si="11"/>
        <v>0.25878067341586836</v>
      </c>
      <c r="G122" s="3">
        <f t="shared" si="11"/>
        <v>0.2395683312430494</v>
      </c>
      <c r="H122" s="3">
        <f t="shared" si="11"/>
        <v>0.2234885569459347</v>
      </c>
      <c r="I122" s="3">
        <f t="shared" si="11"/>
        <v>0.2098009912576562</v>
      </c>
      <c r="J122" s="3">
        <f t="shared" si="11"/>
        <v>0.19798579548501147</v>
      </c>
      <c r="K122" s="3">
        <f t="shared" si="11"/>
        <v>0.18766642155174199</v>
      </c>
      <c r="L122" s="3">
        <f t="shared" si="11"/>
        <v>0.17856291286901257</v>
      </c>
      <c r="M122" s="3">
        <f t="shared" si="11"/>
        <v>0.1704624677714585</v>
      </c>
      <c r="N122" s="3">
        <f t="shared" si="11"/>
        <v>0.16320022098595774</v>
      </c>
      <c r="O122" s="3">
        <f t="shared" si="11"/>
        <v>0.1566463129857202</v>
      </c>
      <c r="P122" s="3">
        <f t="shared" si="11"/>
        <v>0.15069696014979198</v>
      </c>
      <c r="Q122" s="3">
        <f t="shared" si="11"/>
        <v>0.1452681455140699</v>
      </c>
      <c r="R122" s="3">
        <f t="shared" si="11"/>
        <v>0.14029107035317467</v>
      </c>
      <c r="S122" s="3">
        <f t="shared" si="11"/>
        <v>0.1357088158857328</v>
      </c>
      <c r="T122" s="3">
        <f t="shared" si="11"/>
        <v>0.13147385352007734</v>
      </c>
      <c r="U122" s="3">
        <f t="shared" si="11"/>
        <v>0.12754616092761872</v>
      </c>
      <c r="V122" s="3">
        <f t="shared" si="12"/>
        <v>0.12389177775389189</v>
      </c>
      <c r="W122" s="3">
        <f t="shared" si="12"/>
        <v>0.12048168511183885</v>
      </c>
      <c r="X122" s="3">
        <f t="shared" si="12"/>
        <v>0.11729092676286143</v>
      </c>
      <c r="Y122" s="3">
        <f t="shared" si="12"/>
        <v>0.11335271024170614</v>
      </c>
      <c r="Z122" s="3">
        <f t="shared" si="12"/>
        <v>0.10972094469711115</v>
      </c>
      <c r="AA122" s="3"/>
    </row>
    <row r="123" spans="1:27" ht="8.25">
      <c r="A123" s="4">
        <v>47</v>
      </c>
      <c r="B123" s="3">
        <f t="shared" si="11"/>
        <v>-0.37611933660028274</v>
      </c>
      <c r="C123" s="3">
        <f t="shared" si="11"/>
        <v>-0.32758739475779886</v>
      </c>
      <c r="D123" s="3">
        <f t="shared" si="11"/>
        <v>-0.2919043588833053</v>
      </c>
      <c r="E123" s="3">
        <f t="shared" si="11"/>
        <v>-0.2643933754703128</v>
      </c>
      <c r="F123" s="3">
        <f t="shared" si="11"/>
        <v>-0.2424339774841339</v>
      </c>
      <c r="G123" s="3">
        <f t="shared" si="11"/>
        <v>-0.224435243389113</v>
      </c>
      <c r="H123" s="3">
        <f t="shared" si="11"/>
        <v>-0.20937119865795176</v>
      </c>
      <c r="I123" s="3">
        <f t="shared" si="11"/>
        <v>-0.19654825114767904</v>
      </c>
      <c r="J123" s="3">
        <f t="shared" si="11"/>
        <v>-0.18547939941270886</v>
      </c>
      <c r="K123" s="3">
        <f t="shared" si="11"/>
        <v>-0.17581188122147132</v>
      </c>
      <c r="L123" s="3">
        <f t="shared" si="11"/>
        <v>-0.16728342432442653</v>
      </c>
      <c r="M123" s="3">
        <f t="shared" si="11"/>
        <v>-0.1596946693433466</v>
      </c>
      <c r="N123" s="3">
        <f t="shared" si="11"/>
        <v>-0.15289116523911644</v>
      </c>
      <c r="O123" s="3">
        <f t="shared" si="11"/>
        <v>-0.1467512554707804</v>
      </c>
      <c r="P123" s="3">
        <f t="shared" si="11"/>
        <v>-0.14117771223653458</v>
      </c>
      <c r="Q123" s="3">
        <f t="shared" si="11"/>
        <v>-0.13609182576831627</v>
      </c>
      <c r="R123" s="3">
        <f t="shared" si="11"/>
        <v>-0.13142914322882748</v>
      </c>
      <c r="S123" s="3">
        <f t="shared" si="11"/>
        <v>-0.12713634129071236</v>
      </c>
      <c r="T123" s="3">
        <f t="shared" si="11"/>
        <v>-0.1231688936554265</v>
      </c>
      <c r="U123" s="3">
        <f t="shared" si="11"/>
        <v>-0.1194893061307643</v>
      </c>
      <c r="V123" s="3">
        <f t="shared" si="12"/>
        <v>-0.11606576357496477</v>
      </c>
      <c r="W123" s="3">
        <f t="shared" si="12"/>
        <v>-0.1128710801703284</v>
      </c>
      <c r="X123" s="3">
        <f t="shared" si="12"/>
        <v>-0.10988187611763554</v>
      </c>
      <c r="Y123" s="3">
        <f t="shared" si="12"/>
        <v>-0.10619242944136431</v>
      </c>
      <c r="Z123" s="3">
        <f t="shared" si="12"/>
        <v>-0.10279007580094751</v>
      </c>
      <c r="AA123" s="3"/>
    </row>
    <row r="124" spans="1:27" ht="8.25">
      <c r="A124" s="4">
        <v>48</v>
      </c>
      <c r="B124" s="3">
        <f t="shared" si="11"/>
        <v>1.1143053348073286</v>
      </c>
      <c r="C124" s="3">
        <f t="shared" si="11"/>
        <v>0.970522773154267</v>
      </c>
      <c r="D124" s="3">
        <f t="shared" si="11"/>
        <v>0.8648068650159787</v>
      </c>
      <c r="E124" s="3">
        <f t="shared" si="11"/>
        <v>0.7833017877711135</v>
      </c>
      <c r="F124" s="3">
        <f t="shared" si="11"/>
        <v>0.7182440469319044</v>
      </c>
      <c r="G124" s="3">
        <f t="shared" si="11"/>
        <v>0.664920318343138</v>
      </c>
      <c r="H124" s="3">
        <f t="shared" si="11"/>
        <v>0.6202910111678244</v>
      </c>
      <c r="I124" s="3">
        <f t="shared" si="11"/>
        <v>0.5823012631591055</v>
      </c>
      <c r="J124" s="3">
        <f t="shared" si="11"/>
        <v>0.5495082654633329</v>
      </c>
      <c r="K124" s="3">
        <f t="shared" si="11"/>
        <v>0.5208669113861524</v>
      </c>
      <c r="L124" s="3">
        <f t="shared" si="11"/>
        <v>0.49560018326748917</v>
      </c>
      <c r="M124" s="3">
        <f t="shared" si="11"/>
        <v>0.4731174514930529</v>
      </c>
      <c r="N124" s="3">
        <f t="shared" si="11"/>
        <v>0.4529611335880682</v>
      </c>
      <c r="O124" s="3">
        <f t="shared" si="11"/>
        <v>0.43477080529510026</v>
      </c>
      <c r="P124" s="3">
        <f t="shared" si="11"/>
        <v>0.4182584158608401</v>
      </c>
      <c r="Q124" s="3">
        <f t="shared" si="11"/>
        <v>0.4031907767572892</v>
      </c>
      <c r="R124" s="3">
        <f t="shared" si="11"/>
        <v>0.38937693757734043</v>
      </c>
      <c r="S124" s="3">
        <f t="shared" si="11"/>
        <v>0.3766589206198753</v>
      </c>
      <c r="T124" s="3">
        <f t="shared" si="11"/>
        <v>0.364904810593179</v>
      </c>
      <c r="U124" s="3">
        <f t="shared" si="11"/>
        <v>0.3540035257890451</v>
      </c>
      <c r="V124" s="3">
        <f t="shared" si="12"/>
        <v>0.34386080946834297</v>
      </c>
      <c r="W124" s="3">
        <f t="shared" si="12"/>
        <v>0.33439611990203666</v>
      </c>
      <c r="X124" s="3">
        <f t="shared" si="12"/>
        <v>0.3255401912150113</v>
      </c>
      <c r="Y124" s="3">
        <f t="shared" si="12"/>
        <v>0.31460969731640787</v>
      </c>
      <c r="Z124" s="3">
        <f t="shared" si="12"/>
        <v>0.3045297560757194</v>
      </c>
      <c r="AA124" s="3"/>
    </row>
    <row r="125" spans="1:27" ht="8.25">
      <c r="A125" s="4">
        <v>49</v>
      </c>
      <c r="B125" s="3">
        <f t="shared" si="11"/>
        <v>-1.752082818297966E-33</v>
      </c>
      <c r="C125" s="3">
        <f t="shared" si="11"/>
        <v>-7.732427818597777E-23</v>
      </c>
      <c r="D125" s="3">
        <f t="shared" si="11"/>
        <v>-2.6300839134857792E-17</v>
      </c>
      <c r="E125" s="3">
        <f t="shared" si="11"/>
        <v>-8.619707895976646E-14</v>
      </c>
      <c r="F125" s="3">
        <f t="shared" si="11"/>
        <v>-2.9003524761733264E-11</v>
      </c>
      <c r="G125" s="3">
        <f t="shared" si="11"/>
        <v>-1.4502257829622452E-08</v>
      </c>
      <c r="H125" s="3">
        <f t="shared" si="11"/>
        <v>-2.901415376240071E-07</v>
      </c>
      <c r="I125" s="3">
        <f t="shared" si="11"/>
        <v>-2.452342418930699E-06</v>
      </c>
      <c r="J125" s="3">
        <f t="shared" si="11"/>
        <v>-1.4411708936664348E-07</v>
      </c>
      <c r="K125" s="3">
        <f t="shared" si="11"/>
        <v>-6.863434003647126E-05</v>
      </c>
      <c r="L125" s="3">
        <f t="shared" si="11"/>
        <v>-4.6417261730837523E-05</v>
      </c>
      <c r="M125" s="3">
        <f t="shared" si="11"/>
        <v>-0.00012818813612342674</v>
      </c>
      <c r="N125" s="3">
        <f t="shared" si="11"/>
        <v>-0.0010547808690324256</v>
      </c>
      <c r="O125" s="3">
        <f t="shared" si="11"/>
        <v>-0.0016428815461660483</v>
      </c>
      <c r="P125" s="3">
        <f t="shared" si="11"/>
        <v>-0.0008375500545881044</v>
      </c>
      <c r="Q125" s="3">
        <f>$E53*Q$72^$F53*Q$73^$G53*$B$18^$H53*$B$19^$I53*$B$20^$J53*$B$21^$K53*$B$22^$L53*$B$23^$M53*$B$24^$N53</f>
        <v>-4.313335463562511E-07</v>
      </c>
      <c r="R125" s="3">
        <f>$E53*R$72^$F53*R$73^$G53*$B$18^$H53*$B$19^$I53*$B$20^$J53*$B$21^$K53*$B$22^$L53*$B$23^$M53*$B$24^$N53</f>
        <v>-0.0013550845812929297</v>
      </c>
      <c r="S125" s="3">
        <f>$E53*S$72^$F53*S$73^$G53*$B$18^$H53*$B$19^$I53*$B$20^$J53*$B$21^$K53*$B$22^$L53*$B$23^$M53*$B$24^$N53</f>
        <v>-0.005730710498398656</v>
      </c>
      <c r="T125" s="3">
        <f>$E53*T$72^$F53*T$73^$G53*$B$18^$H53*$B$19^$I53*$B$20^$J53*$B$21^$K53*$B$22^$L53*$B$23^$M53*$B$24^$N53</f>
        <v>-0.01213325168790573</v>
      </c>
      <c r="U125" s="3">
        <f>$E53*U$72^$F53*U$73^$G53*$B$18^$H53*$B$19^$I53*$B$20^$J53*$B$21^$K53*$B$22^$L53*$B$23^$M53*$B$24^$N53</f>
        <v>-0.01868461522505101</v>
      </c>
      <c r="V125" s="3">
        <f t="shared" si="12"/>
        <v>-0.023684653818943375</v>
      </c>
      <c r="W125" s="3">
        <f t="shared" si="12"/>
        <v>-0.02617209661991328</v>
      </c>
      <c r="X125" s="3">
        <f t="shared" si="12"/>
        <v>-0.02598337108455372</v>
      </c>
      <c r="Y125" s="3">
        <f t="shared" si="12"/>
        <v>-0.022359975940140022</v>
      </c>
      <c r="Z125" s="3">
        <f t="shared" si="12"/>
        <v>-0.016498433841511846</v>
      </c>
      <c r="AA125" s="3"/>
    </row>
    <row r="126" spans="1:27" ht="8.25">
      <c r="A126" s="4">
        <v>50</v>
      </c>
      <c r="B126" s="3">
        <f aca="true" t="shared" si="13" ref="B126:U138">$E54*B$72^$F54*B$73^$G54*$B$18^$H54*$B$19^$I54*$B$20^$J54*$B$21^$K54*$B$22^$L54*$B$23^$M54*$B$24^$N54</f>
        <v>-2.996391451827389E-34</v>
      </c>
      <c r="C126" s="3">
        <f t="shared" si="13"/>
        <v>-1.3223907212346402E-23</v>
      </c>
      <c r="D126" s="3">
        <f t="shared" si="13"/>
        <v>-4.497938609781678E-18</v>
      </c>
      <c r="E126" s="3">
        <f t="shared" si="13"/>
        <v>-1.4741323176631404E-14</v>
      </c>
      <c r="F126" s="3">
        <f t="shared" si="13"/>
        <v>-4.96014873048895E-12</v>
      </c>
      <c r="G126" s="3">
        <f t="shared" si="13"/>
        <v>-2.4801590963086262E-09</v>
      </c>
      <c r="H126" s="3">
        <f t="shared" si="13"/>
        <v>-4.961966489695809E-08</v>
      </c>
      <c r="I126" s="3">
        <f t="shared" si="13"/>
        <v>-4.193967193957147E-07</v>
      </c>
      <c r="J126" s="3">
        <f t="shared" si="13"/>
        <v>-2.4646735310146484E-08</v>
      </c>
      <c r="K126" s="3">
        <f t="shared" si="13"/>
        <v>-1.1737764199233323E-05</v>
      </c>
      <c r="L126" s="3">
        <f t="shared" si="13"/>
        <v>-7.938225568733531E-06</v>
      </c>
      <c r="M126" s="3">
        <f t="shared" si="13"/>
        <v>-2.192258444033208E-05</v>
      </c>
      <c r="N126" s="3">
        <f t="shared" si="13"/>
        <v>-0.0001803873850318377</v>
      </c>
      <c r="O126" s="3">
        <f t="shared" si="13"/>
        <v>-0.00028096367191586346</v>
      </c>
      <c r="P126" s="3">
        <f t="shared" si="13"/>
        <v>-0.00014323682635523468</v>
      </c>
      <c r="Q126" s="3">
        <f t="shared" si="13"/>
        <v>-7.376615635348725E-08</v>
      </c>
      <c r="R126" s="3">
        <f t="shared" si="13"/>
        <v>-0.00023174497309628376</v>
      </c>
      <c r="S126" s="3">
        <f t="shared" si="13"/>
        <v>-0.0009800593768153126</v>
      </c>
      <c r="T126" s="3">
        <f t="shared" si="13"/>
        <v>-0.0020750144491359394</v>
      </c>
      <c r="U126" s="3">
        <f t="shared" si="13"/>
        <v>-0.0031954209445084277</v>
      </c>
      <c r="V126" s="3">
        <f t="shared" si="12"/>
        <v>-0.00405052167063165</v>
      </c>
      <c r="W126" s="3">
        <f t="shared" si="12"/>
        <v>-0.004475921216126664</v>
      </c>
      <c r="X126" s="3">
        <f t="shared" si="12"/>
        <v>-0.0044436455967902305</v>
      </c>
      <c r="Y126" s="3">
        <f t="shared" si="12"/>
        <v>-0.0038239768160723735</v>
      </c>
      <c r="Z126" s="3">
        <f t="shared" si="12"/>
        <v>-0.0028215427726909297</v>
      </c>
      <c r="AA126" s="3"/>
    </row>
    <row r="127" spans="1:27" ht="8.25">
      <c r="A127" s="4">
        <v>51</v>
      </c>
      <c r="B127" s="3">
        <f t="shared" si="13"/>
        <v>-1.300308904762829E-17</v>
      </c>
      <c r="C127" s="3">
        <f t="shared" si="13"/>
        <v>-2.7316632413404905E-12</v>
      </c>
      <c r="D127" s="3">
        <f t="shared" si="13"/>
        <v>1.5931403005378424E-09</v>
      </c>
      <c r="E127" s="3">
        <f t="shared" si="13"/>
        <v>-9.120433805890034E-08</v>
      </c>
      <c r="F127" s="3">
        <f t="shared" si="13"/>
        <v>-1.6729948785935257E-06</v>
      </c>
      <c r="G127" s="3">
        <f t="shared" si="13"/>
        <v>3.740994177929498E-05</v>
      </c>
      <c r="H127" s="3">
        <f t="shared" si="13"/>
        <v>-0.0001673301404006335</v>
      </c>
      <c r="I127" s="3">
        <f t="shared" si="13"/>
        <v>0.0004864741595904401</v>
      </c>
      <c r="J127" s="3">
        <f t="shared" si="13"/>
        <v>0.00011793072338609713</v>
      </c>
      <c r="K127" s="3">
        <f t="shared" si="13"/>
        <v>-0.0025735935076995</v>
      </c>
      <c r="L127" s="3">
        <f t="shared" si="13"/>
        <v>-0.0021164547112176493</v>
      </c>
      <c r="M127" s="3">
        <f t="shared" si="13"/>
        <v>0.0035171681988324568</v>
      </c>
      <c r="N127" s="3">
        <f t="shared" si="13"/>
        <v>0.0100890516047316</v>
      </c>
      <c r="O127" s="3">
        <f t="shared" si="13"/>
        <v>0.012591351475137036</v>
      </c>
      <c r="P127" s="3">
        <f t="shared" si="13"/>
        <v>0.00899030875375926</v>
      </c>
      <c r="Q127" s="3">
        <f t="shared" si="13"/>
        <v>0.00020402145448472693</v>
      </c>
      <c r="R127" s="3">
        <f t="shared" si="13"/>
        <v>-0.01143542798291406</v>
      </c>
      <c r="S127" s="3">
        <f t="shared" si="13"/>
        <v>-0.023516541728349494</v>
      </c>
      <c r="T127" s="3">
        <f t="shared" si="13"/>
        <v>-0.034218252334370994</v>
      </c>
      <c r="U127" s="3">
        <f t="shared" si="13"/>
        <v>-0.042463061304545816</v>
      </c>
      <c r="V127" s="3">
        <f t="shared" si="12"/>
        <v>-0.047808238458598454</v>
      </c>
      <c r="W127" s="3">
        <f t="shared" si="12"/>
        <v>-0.05025606476965483</v>
      </c>
      <c r="X127" s="3">
        <f t="shared" si="12"/>
        <v>-0.050074540090354905</v>
      </c>
      <c r="Y127" s="3">
        <f t="shared" si="12"/>
        <v>-0.046452050259879</v>
      </c>
      <c r="Z127" s="3">
        <f t="shared" si="12"/>
        <v>-0.03990162484815434</v>
      </c>
      <c r="AA127" s="3"/>
    </row>
    <row r="128" spans="1:27" ht="8.25">
      <c r="A128" s="4">
        <v>52</v>
      </c>
      <c r="B128" s="3">
        <f t="shared" si="13"/>
        <v>1.2586165577036253E-17</v>
      </c>
      <c r="C128" s="3">
        <f t="shared" si="13"/>
        <v>2.644076782853836E-12</v>
      </c>
      <c r="D128" s="3">
        <f t="shared" si="13"/>
        <v>-1.542058778231308E-09</v>
      </c>
      <c r="E128" s="3">
        <f t="shared" si="13"/>
        <v>8.828001530626167E-08</v>
      </c>
      <c r="F128" s="3">
        <f t="shared" si="13"/>
        <v>1.6193529456258254E-06</v>
      </c>
      <c r="G128" s="3">
        <f t="shared" si="13"/>
        <v>-3.621045120408319E-05</v>
      </c>
      <c r="H128" s="3">
        <f t="shared" si="13"/>
        <v>0.00016196496427864043</v>
      </c>
      <c r="I128" s="3">
        <f t="shared" si="13"/>
        <v>-0.000470876135595766</v>
      </c>
      <c r="J128" s="3">
        <f t="shared" si="13"/>
        <v>-0.00011414946138723934</v>
      </c>
      <c r="K128" s="3">
        <f t="shared" si="13"/>
        <v>0.002491075305048345</v>
      </c>
      <c r="L128" s="3">
        <f t="shared" si="13"/>
        <v>0.002048593940571564</v>
      </c>
      <c r="M128" s="3">
        <f t="shared" si="13"/>
        <v>-0.003404395767086276</v>
      </c>
      <c r="N128" s="3">
        <f t="shared" si="13"/>
        <v>-0.009765562132759241</v>
      </c>
      <c r="O128" s="3">
        <f t="shared" si="13"/>
        <v>-0.012187629718158389</v>
      </c>
      <c r="P128" s="3">
        <f t="shared" si="13"/>
        <v>-0.008702048732345738</v>
      </c>
      <c r="Q128" s="3">
        <f t="shared" si="13"/>
        <v>-0.00019747982944721151</v>
      </c>
      <c r="R128" s="3">
        <f t="shared" si="13"/>
        <v>0.011068769083257336</v>
      </c>
      <c r="S128" s="3">
        <f t="shared" si="13"/>
        <v>0.0227625210369743</v>
      </c>
      <c r="T128" s="3">
        <f t="shared" si="13"/>
        <v>0.03312109822978982</v>
      </c>
      <c r="U128" s="3">
        <f t="shared" si="13"/>
        <v>0.041101550449224644</v>
      </c>
      <c r="V128" s="3">
        <f t="shared" si="12"/>
        <v>0.04627534295753395</v>
      </c>
      <c r="W128" s="3">
        <f t="shared" si="12"/>
        <v>0.048644683592050396</v>
      </c>
      <c r="X128" s="3">
        <f t="shared" si="12"/>
        <v>0.04846897921429686</v>
      </c>
      <c r="Y128" s="3">
        <f t="shared" si="12"/>
        <v>0.04496263878699542</v>
      </c>
      <c r="Z128" s="3">
        <f t="shared" si="12"/>
        <v>0.03862224239887485</v>
      </c>
      <c r="AA128" s="3"/>
    </row>
    <row r="129" spans="1:27" ht="8.25">
      <c r="A129" s="4">
        <v>53</v>
      </c>
      <c r="B129" s="3">
        <f t="shared" si="13"/>
        <v>1.0054400477736875E-17</v>
      </c>
      <c r="C129" s="3">
        <f t="shared" si="13"/>
        <v>2.1122085758352657E-12</v>
      </c>
      <c r="D129" s="3">
        <f t="shared" si="13"/>
        <v>-1.2318665618729408E-09</v>
      </c>
      <c r="E129" s="3">
        <f t="shared" si="13"/>
        <v>7.052208415955907E-08</v>
      </c>
      <c r="F129" s="3">
        <f t="shared" si="13"/>
        <v>1.2936126519605869E-06</v>
      </c>
      <c r="G129" s="3">
        <f t="shared" si="13"/>
        <v>-2.8926552384601073E-05</v>
      </c>
      <c r="H129" s="3">
        <f t="shared" si="13"/>
        <v>0.00012938496671225763</v>
      </c>
      <c r="I129" s="3">
        <f t="shared" si="13"/>
        <v>-0.00037615723499831774</v>
      </c>
      <c r="J129" s="3">
        <f t="shared" si="13"/>
        <v>-9.118777216782203E-05</v>
      </c>
      <c r="K129" s="3">
        <f t="shared" si="13"/>
        <v>0.001989984049062099</v>
      </c>
      <c r="L129" s="3">
        <f t="shared" si="13"/>
        <v>0.0016365098463627398</v>
      </c>
      <c r="M129" s="3">
        <f t="shared" si="13"/>
        <v>-0.00271958589909619</v>
      </c>
      <c r="N129" s="3">
        <f t="shared" si="13"/>
        <v>-0.007801174390405912</v>
      </c>
      <c r="O129" s="3">
        <f t="shared" si="13"/>
        <v>-0.009736031940045953</v>
      </c>
      <c r="P129" s="3">
        <f t="shared" si="13"/>
        <v>-0.006951591602403608</v>
      </c>
      <c r="Q129" s="3">
        <f t="shared" si="13"/>
        <v>-0.00015775585339192628</v>
      </c>
      <c r="R129" s="3">
        <f t="shared" si="13"/>
        <v>0.008842235268357868</v>
      </c>
      <c r="S129" s="3">
        <f t="shared" si="13"/>
        <v>0.018183735228004372</v>
      </c>
      <c r="T129" s="3">
        <f t="shared" si="13"/>
        <v>0.026458636971402806</v>
      </c>
      <c r="U129" s="3">
        <f t="shared" si="13"/>
        <v>0.0328337845186462</v>
      </c>
      <c r="V129" s="3">
        <f t="shared" si="12"/>
        <v>0.036966844865648704</v>
      </c>
      <c r="W129" s="3">
        <f t="shared" si="12"/>
        <v>0.038859581733107995</v>
      </c>
      <c r="X129" s="3">
        <f t="shared" si="12"/>
        <v>0.03871922109913948</v>
      </c>
      <c r="Y129" s="3">
        <f t="shared" si="12"/>
        <v>0.035918197177152486</v>
      </c>
      <c r="Z129" s="3">
        <f t="shared" si="12"/>
        <v>0.03085320068687336</v>
      </c>
      <c r="AA129" s="3"/>
    </row>
    <row r="130" spans="1:27" ht="8.25">
      <c r="A130" s="4">
        <v>54</v>
      </c>
      <c r="B130" s="3">
        <f t="shared" si="13"/>
        <v>2.3710753890851565E-18</v>
      </c>
      <c r="C130" s="3">
        <f t="shared" si="13"/>
        <v>4.981108303639895E-13</v>
      </c>
      <c r="D130" s="3">
        <f t="shared" si="13"/>
        <v>-2.905044904429076E-10</v>
      </c>
      <c r="E130" s="3">
        <f t="shared" si="13"/>
        <v>1.6630845221251854E-08</v>
      </c>
      <c r="F130" s="3">
        <f t="shared" si="13"/>
        <v>3.050657400075366E-07</v>
      </c>
      <c r="G130" s="3">
        <f t="shared" si="13"/>
        <v>-6.82159384859198E-06</v>
      </c>
      <c r="H130" s="3">
        <f t="shared" si="13"/>
        <v>3.0512163402316463E-05</v>
      </c>
      <c r="I130" s="3">
        <f t="shared" si="13"/>
        <v>-8.870714512573188E-05</v>
      </c>
      <c r="J130" s="3">
        <f t="shared" si="13"/>
        <v>-2.150432368905343E-05</v>
      </c>
      <c r="K130" s="3">
        <f t="shared" si="13"/>
        <v>0.0004692872751439503</v>
      </c>
      <c r="L130" s="3">
        <f t="shared" si="13"/>
        <v>0.00038592934798034113</v>
      </c>
      <c r="M130" s="3">
        <f t="shared" si="13"/>
        <v>-0.0006413453699331309</v>
      </c>
      <c r="N130" s="3">
        <f t="shared" si="13"/>
        <v>-0.0018397091546144924</v>
      </c>
      <c r="O130" s="3">
        <f t="shared" si="13"/>
        <v>-0.002295996242790012</v>
      </c>
      <c r="P130" s="3">
        <f t="shared" si="13"/>
        <v>-0.0016393565981310811</v>
      </c>
      <c r="Q130" s="3">
        <f t="shared" si="13"/>
        <v>-3.7202717585197765E-05</v>
      </c>
      <c r="R130" s="3">
        <f t="shared" si="13"/>
        <v>0.0020852169630330092</v>
      </c>
      <c r="S130" s="3">
        <f t="shared" si="13"/>
        <v>0.004288172842948722</v>
      </c>
      <c r="T130" s="3">
        <f t="shared" si="13"/>
        <v>0.006239598580795021</v>
      </c>
      <c r="U130" s="3">
        <f t="shared" si="13"/>
        <v>0.007743015466220082</v>
      </c>
      <c r="V130" s="3">
        <f t="shared" si="12"/>
        <v>0.00871769294123023</v>
      </c>
      <c r="W130" s="3">
        <f t="shared" si="12"/>
        <v>0.009164046934626862</v>
      </c>
      <c r="X130" s="3">
        <f t="shared" si="12"/>
        <v>0.009130946438427604</v>
      </c>
      <c r="Y130" s="3">
        <f t="shared" si="12"/>
        <v>0.008470395975934285</v>
      </c>
      <c r="Z130" s="3">
        <f t="shared" si="12"/>
        <v>0.007275944993949259</v>
      </c>
      <c r="AA130" s="3"/>
    </row>
    <row r="131" spans="1:27" ht="8.25">
      <c r="A131" s="4">
        <v>55</v>
      </c>
      <c r="B131" s="3">
        <f t="shared" si="13"/>
        <v>-8.458576689302741E-18</v>
      </c>
      <c r="C131" s="3">
        <f t="shared" si="13"/>
        <v>-1.7769610691424343E-12</v>
      </c>
      <c r="D131" s="3">
        <f t="shared" si="13"/>
        <v>1.0363460066726276E-09</v>
      </c>
      <c r="E131" s="3">
        <f t="shared" si="13"/>
        <v>-5.9328893699225424E-08</v>
      </c>
      <c r="F131" s="3">
        <f t="shared" si="13"/>
        <v>-1.0882918227784635E-06</v>
      </c>
      <c r="G131" s="3">
        <f t="shared" si="13"/>
        <v>2.433536064572546E-05</v>
      </c>
      <c r="H131" s="3">
        <f t="shared" si="13"/>
        <v>-0.00010884912191451245</v>
      </c>
      <c r="I131" s="3">
        <f t="shared" si="13"/>
        <v>0.0003164539573010443</v>
      </c>
      <c r="J131" s="3">
        <f t="shared" si="13"/>
        <v>7.671454560777584E-05</v>
      </c>
      <c r="K131" s="3">
        <f t="shared" si="13"/>
        <v>-0.0016741358897283281</v>
      </c>
      <c r="L131" s="3">
        <f t="shared" si="13"/>
        <v>-0.0013767647378786396</v>
      </c>
      <c r="M131" s="3">
        <f t="shared" si="13"/>
        <v>0.0022879361073380833</v>
      </c>
      <c r="N131" s="3">
        <f t="shared" si="13"/>
        <v>0.006562980258642512</v>
      </c>
      <c r="O131" s="3">
        <f t="shared" si="13"/>
        <v>0.00819073926851542</v>
      </c>
      <c r="P131" s="3">
        <f t="shared" si="13"/>
        <v>0.005848242350386179</v>
      </c>
      <c r="Q131" s="3">
        <f t="shared" si="13"/>
        <v>0.0001327170115271123</v>
      </c>
      <c r="R131" s="3">
        <f t="shared" si="13"/>
        <v>-0.007438805057335191</v>
      </c>
      <c r="S131" s="3">
        <f t="shared" si="13"/>
        <v>-0.015297632043265424</v>
      </c>
      <c r="T131" s="3">
        <f t="shared" si="13"/>
        <v>-0.022259150151477416</v>
      </c>
      <c r="U131" s="3">
        <f t="shared" si="13"/>
        <v>-0.027622441036237993</v>
      </c>
      <c r="V131" s="3">
        <f t="shared" si="12"/>
        <v>-0.03109950642507418</v>
      </c>
      <c r="W131" s="3">
        <f t="shared" si="12"/>
        <v>-0.03269183010280366</v>
      </c>
      <c r="X131" s="3">
        <f t="shared" si="12"/>
        <v>-0.032573747359908076</v>
      </c>
      <c r="Y131" s="3">
        <f t="shared" si="12"/>
        <v>-0.030217298986366513</v>
      </c>
      <c r="Z131" s="3">
        <f t="shared" si="12"/>
        <v>-0.025956213371272883</v>
      </c>
      <c r="AA131" s="3"/>
    </row>
    <row r="132" spans="1:27" ht="8.25">
      <c r="A132" s="4">
        <v>56</v>
      </c>
      <c r="B132" s="3">
        <f t="shared" si="13"/>
        <v>-1.7415689350523388E-17</v>
      </c>
      <c r="C132" s="3">
        <f t="shared" si="13"/>
        <v>-3.658653589710442E-12</v>
      </c>
      <c r="D132" s="3">
        <f t="shared" si="13"/>
        <v>2.1337727108026858E-09</v>
      </c>
      <c r="E132" s="3">
        <f t="shared" si="13"/>
        <v>-1.2215454444985444E-07</v>
      </c>
      <c r="F132" s="3">
        <f t="shared" si="13"/>
        <v>-2.2407259524163443E-06</v>
      </c>
      <c r="G132" s="3">
        <f t="shared" si="13"/>
        <v>5.010501137560094E-05</v>
      </c>
      <c r="H132" s="3">
        <f t="shared" si="13"/>
        <v>-0.00022411364972759517</v>
      </c>
      <c r="I132" s="3">
        <f t="shared" si="13"/>
        <v>0.0006515592417656598</v>
      </c>
      <c r="J132" s="3">
        <f t="shared" si="13"/>
        <v>0.00015795053281969057</v>
      </c>
      <c r="K132" s="3">
        <f t="shared" si="13"/>
        <v>-0.003446942867225343</v>
      </c>
      <c r="L132" s="3">
        <f t="shared" si="13"/>
        <v>-0.0028346739486292518</v>
      </c>
      <c r="M132" s="3">
        <f t="shared" si="13"/>
        <v>0.004710719777434609</v>
      </c>
      <c r="N132" s="3">
        <f t="shared" si="13"/>
        <v>0.013512772845422712</v>
      </c>
      <c r="O132" s="3">
        <f t="shared" si="13"/>
        <v>0.016864228568382992</v>
      </c>
      <c r="P132" s="3">
        <f t="shared" si="13"/>
        <v>0.012041171436053537</v>
      </c>
      <c r="Q132" s="3">
        <f t="shared" si="13"/>
        <v>0.00027325616698718486</v>
      </c>
      <c r="R132" s="3">
        <f t="shared" si="13"/>
        <v>-0.015316042258207771</v>
      </c>
      <c r="S132" s="3">
        <f t="shared" si="13"/>
        <v>-0.03149688384347846</v>
      </c>
      <c r="T132" s="3">
        <f t="shared" si="13"/>
        <v>-0.045830221618141036</v>
      </c>
      <c r="U132" s="3">
        <f t="shared" si="13"/>
        <v>-0.05687290780240302</v>
      </c>
      <c r="V132" s="3">
        <f t="shared" si="12"/>
        <v>-0.06403197166003881</v>
      </c>
      <c r="W132" s="3">
        <f t="shared" si="12"/>
        <v>-0.0673104682127615</v>
      </c>
      <c r="X132" s="3">
        <f t="shared" si="12"/>
        <v>-0.06706734310513814</v>
      </c>
      <c r="Y132" s="3">
        <f t="shared" si="12"/>
        <v>-0.06221556078388228</v>
      </c>
      <c r="Z132" s="3">
        <f t="shared" si="12"/>
        <v>-0.05344224748374929</v>
      </c>
      <c r="AA132" s="3"/>
    </row>
    <row r="133" spans="1:27" ht="8.25">
      <c r="A133" s="4">
        <v>57</v>
      </c>
      <c r="B133" s="3">
        <f t="shared" si="13"/>
        <v>0.020311681352683447</v>
      </c>
      <c r="C133" s="3">
        <f t="shared" si="13"/>
        <v>0.020311681352683447</v>
      </c>
      <c r="D133" s="3">
        <f t="shared" si="13"/>
        <v>0.020311681352683447</v>
      </c>
      <c r="E133" s="3">
        <f t="shared" si="13"/>
        <v>0.020311681352683447</v>
      </c>
      <c r="F133" s="3">
        <f t="shared" si="13"/>
        <v>0.020311681352683447</v>
      </c>
      <c r="G133" s="3">
        <f t="shared" si="13"/>
        <v>0.020311681352683447</v>
      </c>
      <c r="H133" s="3">
        <f t="shared" si="13"/>
        <v>0.020311681352683447</v>
      </c>
      <c r="I133" s="3">
        <f t="shared" si="13"/>
        <v>0.020311681352683447</v>
      </c>
      <c r="J133" s="3">
        <f t="shared" si="13"/>
        <v>0.020311681352683447</v>
      </c>
      <c r="K133" s="3">
        <f t="shared" si="13"/>
        <v>0.020311681352683447</v>
      </c>
      <c r="L133" s="3">
        <f t="shared" si="13"/>
        <v>0.020311681352683447</v>
      </c>
      <c r="M133" s="3">
        <f t="shared" si="13"/>
        <v>0.020311681352683447</v>
      </c>
      <c r="N133" s="3">
        <f t="shared" si="13"/>
        <v>0.020311681352683447</v>
      </c>
      <c r="O133" s="3">
        <f t="shared" si="13"/>
        <v>0.020311681352683447</v>
      </c>
      <c r="P133" s="3">
        <f t="shared" si="13"/>
        <v>0.020311681352683447</v>
      </c>
      <c r="Q133" s="3">
        <f t="shared" si="13"/>
        <v>0.020311681352683447</v>
      </c>
      <c r="R133" s="3">
        <f t="shared" si="13"/>
        <v>0.020311681352683447</v>
      </c>
      <c r="S133" s="3">
        <f t="shared" si="13"/>
        <v>0.020311681352683447</v>
      </c>
      <c r="T133" s="3">
        <f t="shared" si="13"/>
        <v>0.020311681352683447</v>
      </c>
      <c r="U133" s="3">
        <f t="shared" si="13"/>
        <v>0.020311681352683447</v>
      </c>
      <c r="V133" s="3">
        <f t="shared" si="12"/>
        <v>0.020311681352683447</v>
      </c>
      <c r="W133" s="3">
        <f t="shared" si="12"/>
        <v>0.020311681352683447</v>
      </c>
      <c r="X133" s="3">
        <f t="shared" si="12"/>
        <v>0.020311681352683447</v>
      </c>
      <c r="Y133" s="3">
        <f t="shared" si="12"/>
        <v>0.020311681352683447</v>
      </c>
      <c r="Z133" s="3">
        <f t="shared" si="12"/>
        <v>0.020311681352683447</v>
      </c>
      <c r="AA133" s="3"/>
    </row>
    <row r="134" spans="1:27" ht="8.25">
      <c r="A134" s="4">
        <v>58</v>
      </c>
      <c r="B134" s="3">
        <f t="shared" si="13"/>
        <v>0.11635250934022776</v>
      </c>
      <c r="C134" s="3">
        <f t="shared" si="13"/>
        <v>0.11635250934022776</v>
      </c>
      <c r="D134" s="3">
        <f t="shared" si="13"/>
        <v>0.11635250934022776</v>
      </c>
      <c r="E134" s="3">
        <f t="shared" si="13"/>
        <v>0.11635250934022776</v>
      </c>
      <c r="F134" s="3">
        <f t="shared" si="13"/>
        <v>0.11635250934022776</v>
      </c>
      <c r="G134" s="3">
        <f t="shared" si="13"/>
        <v>0.11635250934022776</v>
      </c>
      <c r="H134" s="3">
        <f t="shared" si="13"/>
        <v>0.11635250934022776</v>
      </c>
      <c r="I134" s="3">
        <f t="shared" si="13"/>
        <v>0.11635250934022776</v>
      </c>
      <c r="J134" s="3">
        <f t="shared" si="13"/>
        <v>0.11635250934022776</v>
      </c>
      <c r="K134" s="3">
        <f t="shared" si="13"/>
        <v>0.11635250934022776</v>
      </c>
      <c r="L134" s="3">
        <f t="shared" si="13"/>
        <v>0.11635250934022776</v>
      </c>
      <c r="M134" s="3">
        <f t="shared" si="13"/>
        <v>0.11635250934022776</v>
      </c>
      <c r="N134" s="3">
        <f t="shared" si="13"/>
        <v>0.11635250934022776</v>
      </c>
      <c r="O134" s="3">
        <f t="shared" si="13"/>
        <v>0.11635250934022776</v>
      </c>
      <c r="P134" s="3">
        <f t="shared" si="13"/>
        <v>0.11635250934022776</v>
      </c>
      <c r="Q134" s="3">
        <f t="shared" si="13"/>
        <v>0.11635250934022776</v>
      </c>
      <c r="R134" s="3">
        <f t="shared" si="13"/>
        <v>0.11635250934022776</v>
      </c>
      <c r="S134" s="3">
        <f t="shared" si="13"/>
        <v>0.11635250934022776</v>
      </c>
      <c r="T134" s="3">
        <f t="shared" si="13"/>
        <v>0.11635250934022776</v>
      </c>
      <c r="U134" s="3">
        <f t="shared" si="13"/>
        <v>0.11635250934022776</v>
      </c>
      <c r="V134" s="3">
        <f aca="true" t="shared" si="14" ref="V134:Z139">$E62*V$72^$F62*V$73^$G62*$B$18^$H62*$B$19^$I62*$B$20^$J62*$B$21^$K62*$B$22^$L62*$B$23^$M62*$B$24^$N62</f>
        <v>0.11635250934022776</v>
      </c>
      <c r="W134" s="3">
        <f t="shared" si="14"/>
        <v>0.11635250934022776</v>
      </c>
      <c r="X134" s="3">
        <f t="shared" si="14"/>
        <v>0.11635250934022776</v>
      </c>
      <c r="Y134" s="3">
        <f t="shared" si="14"/>
        <v>0.11635250934022776</v>
      </c>
      <c r="Z134" s="3">
        <f t="shared" si="14"/>
        <v>0.11635250934022776</v>
      </c>
      <c r="AA134" s="3"/>
    </row>
    <row r="135" spans="1:27" ht="8.25">
      <c r="A135" s="4">
        <v>59</v>
      </c>
      <c r="B135" s="3">
        <f t="shared" si="13"/>
        <v>-0.005211073743747352</v>
      </c>
      <c r="C135" s="3">
        <f t="shared" si="13"/>
        <v>-0.005211073743747352</v>
      </c>
      <c r="D135" s="3">
        <f t="shared" si="13"/>
        <v>-0.005211073743747352</v>
      </c>
      <c r="E135" s="3">
        <f t="shared" si="13"/>
        <v>-0.005211073743747352</v>
      </c>
      <c r="F135" s="3">
        <f t="shared" si="13"/>
        <v>-0.005211073743747352</v>
      </c>
      <c r="G135" s="3">
        <f t="shared" si="13"/>
        <v>-0.005211073743747352</v>
      </c>
      <c r="H135" s="3">
        <f t="shared" si="13"/>
        <v>-0.005211073743747352</v>
      </c>
      <c r="I135" s="3">
        <f t="shared" si="13"/>
        <v>-0.005211073743747352</v>
      </c>
      <c r="J135" s="3">
        <f t="shared" si="13"/>
        <v>-0.005211073743747352</v>
      </c>
      <c r="K135" s="3">
        <f t="shared" si="13"/>
        <v>-0.005211073743747352</v>
      </c>
      <c r="L135" s="3">
        <f t="shared" si="13"/>
        <v>-0.005211073743747352</v>
      </c>
      <c r="M135" s="3">
        <f t="shared" si="13"/>
        <v>-0.005211073743747352</v>
      </c>
      <c r="N135" s="3">
        <f t="shared" si="13"/>
        <v>-0.005211073743747352</v>
      </c>
      <c r="O135" s="3">
        <f t="shared" si="13"/>
        <v>-0.005211073743747352</v>
      </c>
      <c r="P135" s="3">
        <f t="shared" si="13"/>
        <v>-0.005211073743747352</v>
      </c>
      <c r="Q135" s="3">
        <f t="shared" si="13"/>
        <v>-0.005211073743747352</v>
      </c>
      <c r="R135" s="3">
        <f t="shared" si="13"/>
        <v>-0.005211073743747352</v>
      </c>
      <c r="S135" s="3">
        <f t="shared" si="13"/>
        <v>-0.005211073743747352</v>
      </c>
      <c r="T135" s="3">
        <f t="shared" si="13"/>
        <v>-0.005211073743747352</v>
      </c>
      <c r="U135" s="3">
        <f t="shared" si="13"/>
        <v>-0.005211073743747352</v>
      </c>
      <c r="V135" s="3">
        <f t="shared" si="14"/>
        <v>-0.005211073743747352</v>
      </c>
      <c r="W135" s="3">
        <f t="shared" si="14"/>
        <v>-0.005211073743747352</v>
      </c>
      <c r="X135" s="3">
        <f t="shared" si="14"/>
        <v>-0.005211073743747352</v>
      </c>
      <c r="Y135" s="3">
        <f t="shared" si="14"/>
        <v>-0.005211073743747352</v>
      </c>
      <c r="Z135" s="3">
        <f t="shared" si="14"/>
        <v>-0.005211073743747352</v>
      </c>
      <c r="AA135" s="3"/>
    </row>
    <row r="136" spans="1:27" ht="8.25">
      <c r="A136" s="4">
        <v>60</v>
      </c>
      <c r="B136" s="3">
        <f t="shared" si="13"/>
        <v>-0.365088168570536</v>
      </c>
      <c r="C136" s="3">
        <f t="shared" si="13"/>
        <v>-0.365088168570536</v>
      </c>
      <c r="D136" s="3">
        <f t="shared" si="13"/>
        <v>-0.365088168570536</v>
      </c>
      <c r="E136" s="3">
        <f t="shared" si="13"/>
        <v>-0.365088168570536</v>
      </c>
      <c r="F136" s="3">
        <f t="shared" si="13"/>
        <v>-0.365088168570536</v>
      </c>
      <c r="G136" s="3">
        <f t="shared" si="13"/>
        <v>-0.365088168570536</v>
      </c>
      <c r="H136" s="3">
        <f t="shared" si="13"/>
        <v>-0.365088168570536</v>
      </c>
      <c r="I136" s="3">
        <f t="shared" si="13"/>
        <v>-0.365088168570536</v>
      </c>
      <c r="J136" s="3">
        <f t="shared" si="13"/>
        <v>-0.365088168570536</v>
      </c>
      <c r="K136" s="3">
        <f t="shared" si="13"/>
        <v>-0.365088168570536</v>
      </c>
      <c r="L136" s="3">
        <f t="shared" si="13"/>
        <v>-0.365088168570536</v>
      </c>
      <c r="M136" s="3">
        <f t="shared" si="13"/>
        <v>-0.365088168570536</v>
      </c>
      <c r="N136" s="3">
        <f t="shared" si="13"/>
        <v>-0.365088168570536</v>
      </c>
      <c r="O136" s="3">
        <f t="shared" si="13"/>
        <v>-0.365088168570536</v>
      </c>
      <c r="P136" s="3">
        <f t="shared" si="13"/>
        <v>-0.365088168570536</v>
      </c>
      <c r="Q136" s="3">
        <f t="shared" si="13"/>
        <v>-0.365088168570536</v>
      </c>
      <c r="R136" s="3">
        <f t="shared" si="13"/>
        <v>-0.365088168570536</v>
      </c>
      <c r="S136" s="3">
        <f t="shared" si="13"/>
        <v>-0.365088168570536</v>
      </c>
      <c r="T136" s="3">
        <f t="shared" si="13"/>
        <v>-0.365088168570536</v>
      </c>
      <c r="U136" s="3">
        <f t="shared" si="13"/>
        <v>-0.365088168570536</v>
      </c>
      <c r="V136" s="3">
        <f t="shared" si="14"/>
        <v>-0.365088168570536</v>
      </c>
      <c r="W136" s="3">
        <f t="shared" si="14"/>
        <v>-0.365088168570536</v>
      </c>
      <c r="X136" s="3">
        <f t="shared" si="14"/>
        <v>-0.365088168570536</v>
      </c>
      <c r="Y136" s="3">
        <f t="shared" si="14"/>
        <v>-0.365088168570536</v>
      </c>
      <c r="Z136" s="3">
        <f t="shared" si="14"/>
        <v>-0.365088168570536</v>
      </c>
      <c r="AA136" s="3"/>
    </row>
    <row r="137" spans="1:27" ht="8.25">
      <c r="A137" s="4">
        <v>61</v>
      </c>
      <c r="B137" s="3">
        <f t="shared" si="13"/>
        <v>0.008964425079799757</v>
      </c>
      <c r="C137" s="3">
        <f t="shared" si="13"/>
        <v>0.008964425079799757</v>
      </c>
      <c r="D137" s="3">
        <f t="shared" si="13"/>
        <v>0.008964425079799757</v>
      </c>
      <c r="E137" s="3">
        <f t="shared" si="13"/>
        <v>0.008964425079799757</v>
      </c>
      <c r="F137" s="3">
        <f t="shared" si="13"/>
        <v>0.008964425079799757</v>
      </c>
      <c r="G137" s="3">
        <f t="shared" si="13"/>
        <v>0.008964425079799757</v>
      </c>
      <c r="H137" s="3">
        <f t="shared" si="13"/>
        <v>0.008964425079799757</v>
      </c>
      <c r="I137" s="3">
        <f t="shared" si="13"/>
        <v>0.008964425079799757</v>
      </c>
      <c r="J137" s="3">
        <f t="shared" si="13"/>
        <v>0.008964425079799757</v>
      </c>
      <c r="K137" s="3">
        <f t="shared" si="13"/>
        <v>0.008964425079799757</v>
      </c>
      <c r="L137" s="3">
        <f t="shared" si="13"/>
        <v>0.008964425079799757</v>
      </c>
      <c r="M137" s="3">
        <f t="shared" si="13"/>
        <v>0.008964425079799757</v>
      </c>
      <c r="N137" s="3">
        <f t="shared" si="13"/>
        <v>0.008964425079799757</v>
      </c>
      <c r="O137" s="3">
        <f t="shared" si="13"/>
        <v>0.008964425079799757</v>
      </c>
      <c r="P137" s="3">
        <f t="shared" si="13"/>
        <v>0.008964425079799757</v>
      </c>
      <c r="Q137" s="3">
        <f t="shared" si="13"/>
        <v>0.008964425079799757</v>
      </c>
      <c r="R137" s="3">
        <f t="shared" si="13"/>
        <v>0.008964425079799757</v>
      </c>
      <c r="S137" s="3">
        <f t="shared" si="13"/>
        <v>0.008964425079799757</v>
      </c>
      <c r="T137" s="3">
        <f t="shared" si="13"/>
        <v>0.008964425079799757</v>
      </c>
      <c r="U137" s="3">
        <f t="shared" si="13"/>
        <v>0.008964425079799757</v>
      </c>
      <c r="V137" s="3">
        <f t="shared" si="14"/>
        <v>0.008964425079799757</v>
      </c>
      <c r="W137" s="3">
        <f t="shared" si="14"/>
        <v>0.008964425079799757</v>
      </c>
      <c r="X137" s="3">
        <f t="shared" si="14"/>
        <v>0.008964425079799757</v>
      </c>
      <c r="Y137" s="3">
        <f t="shared" si="14"/>
        <v>0.008964425079799757</v>
      </c>
      <c r="Z137" s="3">
        <f t="shared" si="14"/>
        <v>0.008964425079799757</v>
      </c>
      <c r="AA137" s="3"/>
    </row>
    <row r="138" spans="1:27" ht="8.25">
      <c r="A138" s="4">
        <v>62</v>
      </c>
      <c r="B138" s="3">
        <f t="shared" si="13"/>
        <v>0.06712902764452873</v>
      </c>
      <c r="C138" s="3">
        <f t="shared" si="13"/>
        <v>0.06712902764452873</v>
      </c>
      <c r="D138" s="3">
        <f t="shared" si="13"/>
        <v>0.06712902764452873</v>
      </c>
      <c r="E138" s="3">
        <f t="shared" si="13"/>
        <v>0.06712902764452873</v>
      </c>
      <c r="F138" s="3">
        <f t="shared" si="13"/>
        <v>0.06712902764452873</v>
      </c>
      <c r="G138" s="3">
        <f t="shared" si="13"/>
        <v>0.06712902764452873</v>
      </c>
      <c r="H138" s="3">
        <f t="shared" si="13"/>
        <v>0.06712902764452873</v>
      </c>
      <c r="I138" s="3">
        <f t="shared" si="13"/>
        <v>0.06712902764452873</v>
      </c>
      <c r="J138" s="3">
        <f t="shared" si="13"/>
        <v>0.06712902764452873</v>
      </c>
      <c r="K138" s="3">
        <f t="shared" si="13"/>
        <v>0.06712902764452873</v>
      </c>
      <c r="L138" s="3">
        <f t="shared" si="13"/>
        <v>0.06712902764452873</v>
      </c>
      <c r="M138" s="3">
        <f t="shared" si="13"/>
        <v>0.06712902764452873</v>
      </c>
      <c r="N138" s="3">
        <f t="shared" si="13"/>
        <v>0.06712902764452873</v>
      </c>
      <c r="O138" s="3">
        <f t="shared" si="13"/>
        <v>0.06712902764452873</v>
      </c>
      <c r="P138" s="3">
        <f t="shared" si="13"/>
        <v>0.06712902764452873</v>
      </c>
      <c r="Q138" s="3">
        <f>$E66*Q$72^$F66*Q$73^$G66*$B$18^$H66*$B$19^$I66*$B$20^$J66*$B$21^$K66*$B$22^$L66*$B$23^$M66*$B$24^$N66</f>
        <v>0.06712902764452873</v>
      </c>
      <c r="R138" s="3">
        <f>$E66*R$72^$F66*R$73^$G66*$B$18^$H66*$B$19^$I66*$B$20^$J66*$B$21^$K66*$B$22^$L66*$B$23^$M66*$B$24^$N66</f>
        <v>0.06712902764452873</v>
      </c>
      <c r="S138" s="3">
        <f>$E66*S$72^$F66*S$73^$G66*$B$18^$H66*$B$19^$I66*$B$20^$J66*$B$21^$K66*$B$22^$L66*$B$23^$M66*$B$24^$N66</f>
        <v>0.06712902764452873</v>
      </c>
      <c r="T138" s="3">
        <f>$E66*T$72^$F66*T$73^$G66*$B$18^$H66*$B$19^$I66*$B$20^$J66*$B$21^$K66*$B$22^$L66*$B$23^$M66*$B$24^$N66</f>
        <v>0.06712902764452873</v>
      </c>
      <c r="U138" s="3">
        <f>$E66*U$72^$F66*U$73^$G66*$B$18^$H66*$B$19^$I66*$B$20^$J66*$B$21^$K66*$B$22^$L66*$B$23^$M66*$B$24^$N66</f>
        <v>0.06712902764452873</v>
      </c>
      <c r="V138" s="3">
        <f t="shared" si="14"/>
        <v>0.06712902764452873</v>
      </c>
      <c r="W138" s="3">
        <f t="shared" si="14"/>
        <v>0.06712902764452873</v>
      </c>
      <c r="X138" s="3">
        <f t="shared" si="14"/>
        <v>0.06712902764452873</v>
      </c>
      <c r="Y138" s="3">
        <f t="shared" si="14"/>
        <v>0.06712902764452873</v>
      </c>
      <c r="Z138" s="3">
        <f t="shared" si="14"/>
        <v>0.06712902764452873</v>
      </c>
      <c r="AA138" s="3"/>
    </row>
    <row r="139" spans="1:27" ht="8.25">
      <c r="A139" s="4">
        <v>63</v>
      </c>
      <c r="B139" s="3">
        <f aca="true" t="shared" si="15" ref="B139:U139">$E67*B$72^$F67*B$73^$G67*$B$18^$H67*$B$19^$I67*$B$20^$J67*$B$21^$K67*$B$22^$L67*$B$23^$M67*$B$24^$N67</f>
        <v>-0.5604122156628801</v>
      </c>
      <c r="C139" s="3">
        <f t="shared" si="15"/>
        <v>-0.5604122156628801</v>
      </c>
      <c r="D139" s="3">
        <f t="shared" si="15"/>
        <v>-0.5604122156628801</v>
      </c>
      <c r="E139" s="3">
        <f t="shared" si="15"/>
        <v>-0.5604122156628801</v>
      </c>
      <c r="F139" s="3">
        <f t="shared" si="15"/>
        <v>-0.5604122156628801</v>
      </c>
      <c r="G139" s="3">
        <f t="shared" si="15"/>
        <v>-0.5604122156628801</v>
      </c>
      <c r="H139" s="3">
        <f t="shared" si="15"/>
        <v>-0.5604122156628801</v>
      </c>
      <c r="I139" s="3">
        <f t="shared" si="15"/>
        <v>-0.5604122156628801</v>
      </c>
      <c r="J139" s="3">
        <f t="shared" si="15"/>
        <v>-0.5604122156628801</v>
      </c>
      <c r="K139" s="3">
        <f t="shared" si="15"/>
        <v>-0.5604122156628801</v>
      </c>
      <c r="L139" s="3">
        <f t="shared" si="15"/>
        <v>-0.5604122156628801</v>
      </c>
      <c r="M139" s="3">
        <f t="shared" si="15"/>
        <v>-0.5604122156628801</v>
      </c>
      <c r="N139" s="3">
        <f t="shared" si="15"/>
        <v>-0.5604122156628801</v>
      </c>
      <c r="O139" s="3">
        <f t="shared" si="15"/>
        <v>-0.5604122156628801</v>
      </c>
      <c r="P139" s="3">
        <f t="shared" si="15"/>
        <v>-0.5604122156628801</v>
      </c>
      <c r="Q139" s="3">
        <f t="shared" si="15"/>
        <v>-0.5604122156628801</v>
      </c>
      <c r="R139" s="3">
        <f t="shared" si="15"/>
        <v>-0.5604122156628801</v>
      </c>
      <c r="S139" s="3">
        <f t="shared" si="15"/>
        <v>-0.5604122156628801</v>
      </c>
      <c r="T139" s="3">
        <f t="shared" si="15"/>
        <v>-0.5604122156628801</v>
      </c>
      <c r="U139" s="3">
        <f t="shared" si="15"/>
        <v>-0.5604122156628801</v>
      </c>
      <c r="V139" s="3">
        <f t="shared" si="14"/>
        <v>-0.5604122156628801</v>
      </c>
      <c r="W139" s="3">
        <f t="shared" si="14"/>
        <v>-0.5604122156628801</v>
      </c>
      <c r="X139" s="3">
        <f t="shared" si="14"/>
        <v>-0.5604122156628801</v>
      </c>
      <c r="Y139" s="3">
        <f t="shared" si="14"/>
        <v>-0.5604122156628801</v>
      </c>
      <c r="Z139" s="3">
        <f t="shared" si="14"/>
        <v>-0.5604122156628801</v>
      </c>
      <c r="AA139" s="3"/>
    </row>
    <row r="141" spans="1:26" ht="8.25">
      <c r="A141" s="4" t="s">
        <v>34</v>
      </c>
      <c r="B141" s="2">
        <f>SUM(B76:B139)</f>
        <v>-7.334054990240701</v>
      </c>
      <c r="C141" s="2">
        <f aca="true" t="shared" si="16" ref="C141:U141">SUM(C76:C139)</f>
        <v>-7.859493040296038</v>
      </c>
      <c r="D141" s="2">
        <f t="shared" si="16"/>
        <v>-8.043932687415538</v>
      </c>
      <c r="E141" s="2">
        <f t="shared" si="16"/>
        <v>-8.069336039130247</v>
      </c>
      <c r="F141" s="2">
        <f t="shared" si="16"/>
        <v>-8.01667159023448</v>
      </c>
      <c r="G141" s="2">
        <f t="shared" si="16"/>
        <v>-7.924205048227617</v>
      </c>
      <c r="H141" s="2">
        <f t="shared" si="16"/>
        <v>-7.818449980154227</v>
      </c>
      <c r="I141" s="2">
        <f t="shared" si="16"/>
        <v>-7.68894994858949</v>
      </c>
      <c r="J141" s="2">
        <f t="shared" si="16"/>
        <v>-7.576249598541846</v>
      </c>
      <c r="K141" s="2">
        <f t="shared" si="16"/>
        <v>-7.491251729965672</v>
      </c>
      <c r="L141" s="2">
        <f t="shared" si="16"/>
        <v>-7.367086549023474</v>
      </c>
      <c r="M141" s="2">
        <f t="shared" si="16"/>
        <v>-7.206654918418891</v>
      </c>
      <c r="N141" s="2">
        <f t="shared" si="16"/>
        <v>-7.0607971819303295</v>
      </c>
      <c r="O141" s="2">
        <f t="shared" si="16"/>
        <v>-6.960851399931459</v>
      </c>
      <c r="P141" s="2">
        <f t="shared" si="16"/>
        <v>-6.899004308103403</v>
      </c>
      <c r="Q141" s="2">
        <f t="shared" si="16"/>
        <v>-6.844235682407887</v>
      </c>
      <c r="R141" s="2">
        <f t="shared" si="16"/>
        <v>-6.768439842462412</v>
      </c>
      <c r="S141" s="2">
        <f t="shared" si="16"/>
        <v>-6.661124092634236</v>
      </c>
      <c r="T141" s="2">
        <f t="shared" si="16"/>
        <v>-6.52859226737195</v>
      </c>
      <c r="U141" s="2">
        <f t="shared" si="16"/>
        <v>-6.385616004991309</v>
      </c>
      <c r="V141" s="2">
        <f>SUM(V76:V139)</f>
        <v>-6.247477227808316</v>
      </c>
      <c r="W141" s="2">
        <f>SUM(W76:W139)</f>
        <v>-6.125533401085878</v>
      </c>
      <c r="X141" s="2">
        <f>SUM(X76:X139)</f>
        <v>-6.026043113465898</v>
      </c>
      <c r="Y141" s="2">
        <f>SUM(Y76:Y139)</f>
        <v>-5.931309515299691</v>
      </c>
      <c r="Z141" s="2">
        <f>SUM(Z76:Z139)</f>
        <v>-5.875918850472038</v>
      </c>
    </row>
    <row r="142" spans="1:26" ht="8.25">
      <c r="A142" s="4" t="s">
        <v>35</v>
      </c>
      <c r="B142" s="2">
        <f>EXP(B141)</f>
        <v>0.0006529206251305477</v>
      </c>
      <c r="C142" s="2">
        <f aca="true" t="shared" si="17" ref="C142:U142">EXP(C141)</f>
        <v>0.0003860695434703919</v>
      </c>
      <c r="D142" s="2">
        <f t="shared" si="17"/>
        <v>0.00032104389892287306</v>
      </c>
      <c r="E142" s="2">
        <f t="shared" si="17"/>
        <v>0.00031299102588463464</v>
      </c>
      <c r="F142" s="2">
        <f t="shared" si="17"/>
        <v>0.0003299162939968584</v>
      </c>
      <c r="G142" s="2">
        <f t="shared" si="17"/>
        <v>0.00036187741060555463</v>
      </c>
      <c r="H142" s="2">
        <f t="shared" si="17"/>
        <v>0.00040224468709196785</v>
      </c>
      <c r="I142" s="2">
        <f t="shared" si="17"/>
        <v>0.0004578586945721186</v>
      </c>
      <c r="J142" s="2">
        <f t="shared" si="17"/>
        <v>0.0005124796277149738</v>
      </c>
      <c r="K142" s="2">
        <f t="shared" si="17"/>
        <v>0.0005579441278118586</v>
      </c>
      <c r="L142" s="2">
        <f t="shared" si="17"/>
        <v>0.0006317059449795071</v>
      </c>
      <c r="M142" s="2">
        <f t="shared" si="17"/>
        <v>0.0007416338364897302</v>
      </c>
      <c r="N142" s="2">
        <f t="shared" si="17"/>
        <v>0.0008580937643994845</v>
      </c>
      <c r="O142" s="2">
        <f t="shared" si="17"/>
        <v>0.0009482888576761935</v>
      </c>
      <c r="P142" s="2">
        <f t="shared" si="17"/>
        <v>0.0010087893725599898</v>
      </c>
      <c r="Q142" s="2">
        <f t="shared" si="17"/>
        <v>0.0010655803673216507</v>
      </c>
      <c r="R142" s="2">
        <f t="shared" si="17"/>
        <v>0.001149486632885492</v>
      </c>
      <c r="S142" s="2">
        <f t="shared" si="17"/>
        <v>0.0012797070523008704</v>
      </c>
      <c r="T142" s="2">
        <f t="shared" si="17"/>
        <v>0.0014610611862688094</v>
      </c>
      <c r="U142" s="2">
        <f t="shared" si="17"/>
        <v>0.001685629819341879</v>
      </c>
      <c r="V142" s="2">
        <f>EXP(V141)</f>
        <v>0.001935330380480417</v>
      </c>
      <c r="W142" s="2">
        <f>EXP(W141)</f>
        <v>0.0021863246191786726</v>
      </c>
      <c r="X142" s="2">
        <f>EXP(X141)</f>
        <v>0.0024150311015645326</v>
      </c>
      <c r="Y142" s="2">
        <f>EXP(Y141)</f>
        <v>0.0026550029443662177</v>
      </c>
      <c r="Z142" s="2">
        <f>EXP(Z141)</f>
        <v>0.0028062145180040086</v>
      </c>
    </row>
    <row r="143" spans="1:26" ht="8.25">
      <c r="A143" s="4" t="s">
        <v>36</v>
      </c>
      <c r="B143" s="2">
        <f>B142*1000</f>
        <v>0.6529206251305477</v>
      </c>
      <c r="C143" s="2">
        <f aca="true" t="shared" si="18" ref="C143:U143">C142*1000</f>
        <v>0.3860695434703919</v>
      </c>
      <c r="D143" s="2">
        <f t="shared" si="18"/>
        <v>0.32104389892287305</v>
      </c>
      <c r="E143" s="2">
        <f t="shared" si="18"/>
        <v>0.3129910258846346</v>
      </c>
      <c r="F143" s="2">
        <f t="shared" si="18"/>
        <v>0.3299162939968584</v>
      </c>
      <c r="G143" s="2">
        <f t="shared" si="18"/>
        <v>0.3618774106055546</v>
      </c>
      <c r="H143" s="2">
        <f t="shared" si="18"/>
        <v>0.40224468709196787</v>
      </c>
      <c r="I143" s="2">
        <f t="shared" si="18"/>
        <v>0.4578586945721186</v>
      </c>
      <c r="J143" s="2">
        <f t="shared" si="18"/>
        <v>0.5124796277149738</v>
      </c>
      <c r="K143" s="2">
        <f t="shared" si="18"/>
        <v>0.5579441278118586</v>
      </c>
      <c r="L143" s="2">
        <f t="shared" si="18"/>
        <v>0.631705944979507</v>
      </c>
      <c r="M143" s="2">
        <f t="shared" si="18"/>
        <v>0.7416338364897302</v>
      </c>
      <c r="N143" s="2">
        <f t="shared" si="18"/>
        <v>0.8580937643994845</v>
      </c>
      <c r="O143" s="2">
        <f t="shared" si="18"/>
        <v>0.9482888576761934</v>
      </c>
      <c r="P143" s="2">
        <f t="shared" si="18"/>
        <v>1.0087893725599897</v>
      </c>
      <c r="Q143" s="2">
        <f t="shared" si="18"/>
        <v>1.0655803673216508</v>
      </c>
      <c r="R143" s="2">
        <f t="shared" si="18"/>
        <v>1.149486632885492</v>
      </c>
      <c r="S143" s="2">
        <f t="shared" si="18"/>
        <v>1.2797070523008705</v>
      </c>
      <c r="T143" s="2">
        <f t="shared" si="18"/>
        <v>1.4610611862688094</v>
      </c>
      <c r="U143" s="2">
        <f t="shared" si="18"/>
        <v>1.685629819341879</v>
      </c>
      <c r="V143" s="2">
        <f>V142*1000</f>
        <v>1.935330380480417</v>
      </c>
      <c r="W143" s="2">
        <f>W142*1000</f>
        <v>2.1863246191786727</v>
      </c>
      <c r="X143" s="2">
        <f>X142*1000</f>
        <v>2.4150311015645327</v>
      </c>
      <c r="Y143" s="2">
        <f>Y142*1000</f>
        <v>2.6550029443662178</v>
      </c>
      <c r="Z143" s="2">
        <f>Z142*1000</f>
        <v>2.806214518004009</v>
      </c>
    </row>
    <row r="144" spans="1:26" ht="8.25">
      <c r="A144" s="4" t="s">
        <v>21</v>
      </c>
      <c r="B144" s="7">
        <f>0.5*1.9905*$B$31*B70^2*B142</f>
        <v>828.3999033575101</v>
      </c>
      <c r="C144" s="7">
        <f aca="true" t="shared" si="19" ref="C144:Z144">0.5*1.9905*$B$31*C70^2*C142</f>
        <v>726.8912151982569</v>
      </c>
      <c r="D144" s="7">
        <f t="shared" si="19"/>
        <v>840.3745204526319</v>
      </c>
      <c r="E144" s="7">
        <f t="shared" si="19"/>
        <v>1087.0986164802962</v>
      </c>
      <c r="F144" s="7">
        <f t="shared" si="19"/>
        <v>1468.0217407798687</v>
      </c>
      <c r="G144" s="7">
        <f t="shared" si="19"/>
        <v>2007.296038953771</v>
      </c>
      <c r="H144" s="7">
        <f t="shared" si="19"/>
        <v>2721.147173660163</v>
      </c>
      <c r="I144" s="7">
        <f t="shared" si="19"/>
        <v>3710.35393124046</v>
      </c>
      <c r="J144" s="7">
        <f t="shared" si="19"/>
        <v>4901.000797951535</v>
      </c>
      <c r="K144" s="7">
        <f t="shared" si="19"/>
        <v>6217.562974925788</v>
      </c>
      <c r="L144" s="7">
        <f t="shared" si="19"/>
        <v>8114.193015634397</v>
      </c>
      <c r="M144" s="7">
        <f t="shared" si="19"/>
        <v>10877.448150681565</v>
      </c>
      <c r="N144" s="7">
        <f t="shared" si="19"/>
        <v>14252.635274660843</v>
      </c>
      <c r="O144" s="7">
        <f t="shared" si="19"/>
        <v>17707.60521878141</v>
      </c>
      <c r="P144" s="7">
        <f t="shared" si="19"/>
        <v>21040.908960273326</v>
      </c>
      <c r="Q144" s="7">
        <f t="shared" si="19"/>
        <v>24681.764695345173</v>
      </c>
      <c r="R144" s="7">
        <f t="shared" si="19"/>
        <v>29413.86566565219</v>
      </c>
      <c r="S144" s="7">
        <f t="shared" si="19"/>
        <v>36005.12841989</v>
      </c>
      <c r="T144" s="7">
        <f t="shared" si="19"/>
        <v>45005.05100562753</v>
      </c>
      <c r="U144" s="7">
        <f t="shared" si="19"/>
        <v>56622.540271658</v>
      </c>
      <c r="V144" s="7">
        <f t="shared" si="19"/>
        <v>70640.44377805316</v>
      </c>
      <c r="W144" s="7">
        <f t="shared" si="19"/>
        <v>86426.24988170507</v>
      </c>
      <c r="X144" s="7">
        <f t="shared" si="19"/>
        <v>103076.1922923505</v>
      </c>
      <c r="Y144" s="7">
        <f t="shared" si="19"/>
        <v>124933.59701367277</v>
      </c>
      <c r="Z144" s="7">
        <f t="shared" si="19"/>
        <v>144924.52191262247</v>
      </c>
    </row>
    <row r="146" spans="1:26" ht="8.25">
      <c r="A146" s="4" t="s">
        <v>38</v>
      </c>
      <c r="B146" s="11">
        <f>B70*$B$37/0.000012791</f>
        <v>269269165.60706747</v>
      </c>
      <c r="C146" s="11">
        <f aca="true" t="shared" si="20" ref="C146:Z146">C70*$B$37/0.000012791</f>
        <v>328018801.7395186</v>
      </c>
      <c r="D146" s="11">
        <f t="shared" si="20"/>
        <v>386768437.87196964</v>
      </c>
      <c r="E146" s="11">
        <f t="shared" si="20"/>
        <v>445518074.0044208</v>
      </c>
      <c r="F146" s="11">
        <f t="shared" si="20"/>
        <v>504267710.1368718</v>
      </c>
      <c r="G146" s="11">
        <f t="shared" si="20"/>
        <v>563017346.2693229</v>
      </c>
      <c r="H146" s="11">
        <f t="shared" si="20"/>
        <v>621766982.4017738</v>
      </c>
      <c r="I146" s="11">
        <f t="shared" si="20"/>
        <v>680516618.5342249</v>
      </c>
      <c r="J146" s="11">
        <f t="shared" si="20"/>
        <v>739266254.666676</v>
      </c>
      <c r="K146" s="11">
        <f t="shared" si="20"/>
        <v>798015890.799127</v>
      </c>
      <c r="L146" s="11">
        <f t="shared" si="20"/>
        <v>856765526.931578</v>
      </c>
      <c r="M146" s="11">
        <f t="shared" si="20"/>
        <v>915515163.0640291</v>
      </c>
      <c r="N146" s="11">
        <f t="shared" si="20"/>
        <v>974264799.19648</v>
      </c>
      <c r="O146" s="11">
        <f t="shared" si="20"/>
        <v>1033014435.328931</v>
      </c>
      <c r="P146" s="11">
        <f t="shared" si="20"/>
        <v>1091764071.4613822</v>
      </c>
      <c r="Q146" s="11">
        <f t="shared" si="20"/>
        <v>1150513707.5938332</v>
      </c>
      <c r="R146" s="11">
        <f t="shared" si="20"/>
        <v>1209263343.726284</v>
      </c>
      <c r="S146" s="11">
        <f t="shared" si="20"/>
        <v>1268012979.858735</v>
      </c>
      <c r="T146" s="11">
        <f t="shared" si="20"/>
        <v>1326762615.9911861</v>
      </c>
      <c r="U146" s="11">
        <f t="shared" si="20"/>
        <v>1385512252.1236374</v>
      </c>
      <c r="V146" s="11">
        <f t="shared" si="20"/>
        <v>1444261888.2560883</v>
      </c>
      <c r="W146" s="11">
        <f t="shared" si="20"/>
        <v>1503011524.3885393</v>
      </c>
      <c r="X146" s="11">
        <f t="shared" si="20"/>
        <v>1561761160.5209913</v>
      </c>
      <c r="Y146" s="11">
        <f t="shared" si="20"/>
        <v>1639849218.547041</v>
      </c>
      <c r="Z146" s="11">
        <f t="shared" si="20"/>
        <v>1717937276.5730906</v>
      </c>
    </row>
    <row r="147" spans="1:26" ht="8.25">
      <c r="A147" s="4" t="s">
        <v>37</v>
      </c>
      <c r="B147" s="11">
        <f>0.075/(LOG10(B146)-2)^2</f>
        <v>0.0018139032041046357</v>
      </c>
      <c r="C147" s="11">
        <f aca="true" t="shared" si="21" ref="C147:Z147">0.075/(LOG10(C146)-2)^2</f>
        <v>0.0017664958055866023</v>
      </c>
      <c r="D147" s="11">
        <f t="shared" si="21"/>
        <v>0.001728329187921435</v>
      </c>
      <c r="E147" s="11">
        <f t="shared" si="21"/>
        <v>0.0016965481524256732</v>
      </c>
      <c r="F147" s="11">
        <f t="shared" si="21"/>
        <v>0.001669424309923904</v>
      </c>
      <c r="G147" s="11">
        <f t="shared" si="21"/>
        <v>0.001645836078671355</v>
      </c>
      <c r="H147" s="11">
        <f t="shared" si="21"/>
        <v>0.0016250165278352067</v>
      </c>
      <c r="I147" s="11">
        <f t="shared" si="21"/>
        <v>0.0016064193310439659</v>
      </c>
      <c r="J147" s="11">
        <f t="shared" si="21"/>
        <v>0.0015896422956535922</v>
      </c>
      <c r="K147" s="11">
        <f t="shared" si="21"/>
        <v>0.001574381222337998</v>
      </c>
      <c r="L147" s="11">
        <f t="shared" si="21"/>
        <v>0.0015604007640471437</v>
      </c>
      <c r="M147" s="11">
        <f t="shared" si="21"/>
        <v>0.0015475153088864487</v>
      </c>
      <c r="N147" s="11">
        <f t="shared" si="21"/>
        <v>0.00153557602979352</v>
      </c>
      <c r="O147" s="11">
        <f t="shared" si="21"/>
        <v>0.0015244618670973748</v>
      </c>
      <c r="P147" s="11">
        <f t="shared" si="21"/>
        <v>0.0015140730981074223</v>
      </c>
      <c r="Q147" s="11">
        <f t="shared" si="21"/>
        <v>0.0015043266548461455</v>
      </c>
      <c r="R147" s="11">
        <f t="shared" si="21"/>
        <v>0.0014951526512944362</v>
      </c>
      <c r="S147" s="11">
        <f t="shared" si="21"/>
        <v>0.0014864917651583223</v>
      </c>
      <c r="T147" s="11">
        <f t="shared" si="21"/>
        <v>0.0014782932347137045</v>
      </c>
      <c r="U147" s="11">
        <f t="shared" si="21"/>
        <v>0.0014705133058464269</v>
      </c>
      <c r="V147" s="11">
        <f t="shared" si="21"/>
        <v>0.0014631140136159735</v>
      </c>
      <c r="W147" s="11">
        <f t="shared" si="21"/>
        <v>0.0014560622158180977</v>
      </c>
      <c r="X147" s="11">
        <f t="shared" si="21"/>
        <v>0.0014493288187633934</v>
      </c>
      <c r="Y147" s="11">
        <f t="shared" si="21"/>
        <v>0.0014408281955009038</v>
      </c>
      <c r="Z147" s="11">
        <f t="shared" si="21"/>
        <v>0.0014327925533628042</v>
      </c>
    </row>
    <row r="148" spans="1:26" s="14" customFormat="1" ht="8.25">
      <c r="A148" s="13" t="s">
        <v>40</v>
      </c>
      <c r="B148" s="18">
        <f>$B$45</f>
        <v>0.0004774688541857446</v>
      </c>
      <c r="C148" s="18">
        <f>B148</f>
        <v>0.0004774688541857446</v>
      </c>
      <c r="D148" s="18">
        <f aca="true" t="shared" si="22" ref="D148:Z148">C148</f>
        <v>0.0004774688541857446</v>
      </c>
      <c r="E148" s="18">
        <f t="shared" si="22"/>
        <v>0.0004774688541857446</v>
      </c>
      <c r="F148" s="18">
        <f t="shared" si="22"/>
        <v>0.0004774688541857446</v>
      </c>
      <c r="G148" s="18">
        <f t="shared" si="22"/>
        <v>0.0004774688541857446</v>
      </c>
      <c r="H148" s="18">
        <f t="shared" si="22"/>
        <v>0.0004774688541857446</v>
      </c>
      <c r="I148" s="18">
        <f t="shared" si="22"/>
        <v>0.0004774688541857446</v>
      </c>
      <c r="J148" s="18">
        <f t="shared" si="22"/>
        <v>0.0004774688541857446</v>
      </c>
      <c r="K148" s="18">
        <f t="shared" si="22"/>
        <v>0.0004774688541857446</v>
      </c>
      <c r="L148" s="18">
        <f t="shared" si="22"/>
        <v>0.0004774688541857446</v>
      </c>
      <c r="M148" s="18">
        <f t="shared" si="22"/>
        <v>0.0004774688541857446</v>
      </c>
      <c r="N148" s="18">
        <f t="shared" si="22"/>
        <v>0.0004774688541857446</v>
      </c>
      <c r="O148" s="18">
        <f t="shared" si="22"/>
        <v>0.0004774688541857446</v>
      </c>
      <c r="P148" s="18">
        <f t="shared" si="22"/>
        <v>0.0004774688541857446</v>
      </c>
      <c r="Q148" s="18">
        <f t="shared" si="22"/>
        <v>0.0004774688541857446</v>
      </c>
      <c r="R148" s="18">
        <f t="shared" si="22"/>
        <v>0.0004774688541857446</v>
      </c>
      <c r="S148" s="18">
        <f t="shared" si="22"/>
        <v>0.0004774688541857446</v>
      </c>
      <c r="T148" s="18">
        <f t="shared" si="22"/>
        <v>0.0004774688541857446</v>
      </c>
      <c r="U148" s="18">
        <f t="shared" si="22"/>
        <v>0.0004774688541857446</v>
      </c>
      <c r="V148" s="18">
        <f t="shared" si="22"/>
        <v>0.0004774688541857446</v>
      </c>
      <c r="W148" s="18">
        <f t="shared" si="22"/>
        <v>0.0004774688541857446</v>
      </c>
      <c r="X148" s="18">
        <f t="shared" si="22"/>
        <v>0.0004774688541857446</v>
      </c>
      <c r="Y148" s="18">
        <f t="shared" si="22"/>
        <v>0.0004774688541857446</v>
      </c>
      <c r="Z148" s="18">
        <f t="shared" si="22"/>
        <v>0.0004774688541857446</v>
      </c>
    </row>
    <row r="149" spans="1:26" ht="8.25">
      <c r="A149" s="4" t="s">
        <v>39</v>
      </c>
      <c r="B149" s="12">
        <f>0.5*1.9905*(B147+B148)*$B$31*B70^2</f>
        <v>2907.2023743534237</v>
      </c>
      <c r="C149" s="12">
        <f aca="true" t="shared" si="23" ref="C149:K149">0.5*1.9905*(C147+C148)*$B$31*C70^2</f>
        <v>4224.933631753721</v>
      </c>
      <c r="D149" s="12">
        <f t="shared" si="23"/>
        <v>5773.965735123667</v>
      </c>
      <c r="E149" s="12">
        <f t="shared" si="23"/>
        <v>7550.922181912722</v>
      </c>
      <c r="F149" s="12">
        <f t="shared" si="23"/>
        <v>9552.98631014162</v>
      </c>
      <c r="G149" s="12">
        <f t="shared" si="23"/>
        <v>11777.74974702894</v>
      </c>
      <c r="H149" s="12">
        <f t="shared" si="23"/>
        <v>14223.114284763818</v>
      </c>
      <c r="I149" s="12">
        <f t="shared" si="23"/>
        <v>16887.224840315273</v>
      </c>
      <c r="J149" s="12">
        <f t="shared" si="23"/>
        <v>19768.421702904492</v>
      </c>
      <c r="K149" s="12">
        <f t="shared" si="23"/>
        <v>22865.205367291826</v>
      </c>
      <c r="L149" s="12">
        <f aca="true" t="shared" si="24" ref="L149:Z149">0.5*1.9905*(L147+L148)*$B$31*L70^2</f>
        <v>26176.209919277022</v>
      </c>
      <c r="M149" s="12">
        <f t="shared" si="24"/>
        <v>29700.182429680848</v>
      </c>
      <c r="N149" s="12">
        <f t="shared" si="24"/>
        <v>33435.966689441244</v>
      </c>
      <c r="O149" s="12">
        <f t="shared" si="24"/>
        <v>37382.49015674557</v>
      </c>
      <c r="P149" s="12">
        <f t="shared" si="24"/>
        <v>41538.75333007004</v>
      </c>
      <c r="Q149" s="12">
        <f t="shared" si="24"/>
        <v>45903.82098645772</v>
      </c>
      <c r="R149" s="12">
        <f t="shared" si="24"/>
        <v>50476.81487667254</v>
      </c>
      <c r="S149" s="12">
        <f t="shared" si="24"/>
        <v>55256.90757423806</v>
      </c>
      <c r="T149" s="12">
        <f t="shared" si="24"/>
        <v>60243.31724982145</v>
      </c>
      <c r="U149" s="12">
        <f t="shared" si="24"/>
        <v>65435.303196022796</v>
      </c>
      <c r="V149" s="12">
        <f t="shared" si="24"/>
        <v>70832.16196687381</v>
      </c>
      <c r="W149" s="12">
        <f t="shared" si="24"/>
        <v>76433.22402551974</v>
      </c>
      <c r="X149" s="12">
        <f t="shared" si="24"/>
        <v>82237.85081554229</v>
      </c>
      <c r="Y149" s="12">
        <f t="shared" si="24"/>
        <v>90267.2259051972</v>
      </c>
      <c r="Z149" s="12">
        <f t="shared" si="24"/>
        <v>98653.7983610814</v>
      </c>
    </row>
    <row r="150" spans="1:26" ht="8.25">
      <c r="A150" s="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F&amp;L 2 Method</dc:title>
  <dc:subject/>
  <dc:creator>PFJN</dc:creator>
  <cp:keywords/>
  <dc:description/>
  <cp:lastModifiedBy>PFJN</cp:lastModifiedBy>
  <cp:lastPrinted>2007-02-04T19:20:16Z</cp:lastPrinted>
  <dcterms:created xsi:type="dcterms:W3CDTF">2006-03-26T15:38:52Z</dcterms:created>
  <dcterms:modified xsi:type="dcterms:W3CDTF">2009-02-21T17:19:31Z</dcterms:modified>
  <cp:category/>
  <cp:version/>
  <cp:contentType/>
  <cp:contentStatus/>
</cp:coreProperties>
</file>